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<sst xmlns="http://schemas.openxmlformats.org/spreadsheetml/2006/main" count="312" uniqueCount="65">
  <si>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</si>
  <si>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</si>
  <si>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</si>
  <si>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</si>
  <si>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</si>
  <si>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</si>
  <si>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</si>
  <si>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</si>
  <si>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</si>
  <si>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</si>
  <si>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</si>
  <si>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</si>
  <si>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</si>
  <si>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</si>
  <si>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</si>
  <si>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</si>
  <si>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</si>
  <si>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</si>
  <si>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</si>
  <si>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</si>
  <si>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</si>
  <si>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</si>
  <si>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</si>
  <si>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</si>
  <si>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</si>
  <si>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</si>
  <si>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ул. Пирсовая</t>
  </si>
  <si>
    <t>13</t>
  </si>
  <si>
    <t>71</t>
  </si>
  <si>
    <t>72</t>
  </si>
  <si>
    <t>73</t>
  </si>
  <si>
    <t>74</t>
  </si>
  <si>
    <t>75</t>
  </si>
  <si>
    <t>77</t>
  </si>
  <si>
    <t>78</t>
  </si>
  <si>
    <t>81</t>
  </si>
  <si>
    <t>82</t>
  </si>
  <si>
    <t>83</t>
  </si>
  <si>
    <t>85</t>
  </si>
  <si>
    <t>86</t>
  </si>
  <si>
    <t>71,к.1</t>
  </si>
  <si>
    <t>15</t>
  </si>
  <si>
    <t>16</t>
  </si>
  <si>
    <t>19</t>
  </si>
  <si>
    <t>21</t>
  </si>
  <si>
    <t>24</t>
  </si>
  <si>
    <t>25</t>
  </si>
  <si>
    <t>26</t>
  </si>
  <si>
    <t>28</t>
  </si>
  <si>
    <t>29</t>
  </si>
  <si>
    <t>33</t>
  </si>
  <si>
    <t>35</t>
  </si>
  <si>
    <t>37</t>
  </si>
  <si>
    <t>39</t>
  </si>
  <si>
    <t>43</t>
  </si>
  <si>
    <t>47</t>
  </si>
  <si>
    <t>48</t>
  </si>
  <si>
    <t>49</t>
  </si>
  <si>
    <t>50</t>
  </si>
  <si>
    <t>52</t>
  </si>
  <si>
    <t>22</t>
  </si>
  <si>
    <t>36</t>
  </si>
  <si>
    <t>20</t>
  </si>
  <si>
    <t>2</t>
  </si>
  <si>
    <t>Лот № 1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</si>
</sst>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2" fontId="4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8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172" fontId="1" fillId="33" borderId="20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2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/>
    </xf>
    <xf numFmtId="17" fontId="1" fillId="33" borderId="2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zoomScale="82" zoomScaleNormal="82" zoomScaleSheetLayoutView="100" zoomScalePageLayoutView="34" workbookViewId="0" topLeftCell="A4">
      <selection activeCell="E13" sqref="E13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38" customWidth="1"/>
    <col min="10" max="36" width="15.75390625" style="1" customWidth="1"/>
    <col min="37" max="16384" width="9.125" style="1" customWidth="1"/>
  </cols>
  <sheetData>
    <row r="1" spans="2:9" s="5" customFormat="1" ht="27" customHeight="1">
      <c r="B1" s="6"/>
      <c r="C1" s="48" t="s">
        <v>23</v>
      </c>
      <c r="D1" s="48"/>
      <c r="E1" s="48"/>
      <c r="F1" s="48"/>
      <c r="I1" s="35"/>
    </row>
    <row r="2" spans="2:9" s="5" customFormat="1" ht="41.25" customHeight="1">
      <c r="B2" s="7"/>
      <c r="C2" s="48" t="s">
        <v>24</v>
      </c>
      <c r="D2" s="48"/>
      <c r="E2" s="48"/>
      <c r="F2" s="48"/>
      <c r="I2" s="35"/>
    </row>
    <row r="3" spans="1:9" s="8" customFormat="1" ht="63" customHeight="1">
      <c r="A3" s="49" t="s">
        <v>20</v>
      </c>
      <c r="B3" s="49"/>
      <c r="I3" s="36"/>
    </row>
    <row r="4" spans="1:36" s="5" customFormat="1" ht="18.75" customHeight="1">
      <c r="A4" s="52" t="s">
        <v>64</v>
      </c>
      <c r="B4" s="52"/>
      <c r="C4" s="61" t="s">
        <v>26</v>
      </c>
      <c r="D4" s="61" t="s">
        <v>26</v>
      </c>
      <c r="E4" s="61" t="s">
        <v>26</v>
      </c>
      <c r="F4" s="61" t="s">
        <v>26</v>
      </c>
      <c r="G4" s="61" t="s">
        <v>26</v>
      </c>
      <c r="H4" s="61" t="s">
        <v>26</v>
      </c>
      <c r="I4" s="61" t="s">
        <v>26</v>
      </c>
      <c r="J4" s="61" t="s">
        <v>26</v>
      </c>
      <c r="K4" s="61" t="s">
        <v>26</v>
      </c>
      <c r="L4" s="61" t="s">
        <v>26</v>
      </c>
      <c r="M4" s="61" t="s">
        <v>26</v>
      </c>
      <c r="N4" s="61" t="s">
        <v>26</v>
      </c>
      <c r="O4" s="61" t="s">
        <v>26</v>
      </c>
      <c r="P4" s="61" t="s">
        <v>26</v>
      </c>
      <c r="Q4" s="65" t="s">
        <v>26</v>
      </c>
      <c r="R4" s="65" t="s">
        <v>26</v>
      </c>
      <c r="S4" s="65" t="s">
        <v>26</v>
      </c>
      <c r="T4" s="65" t="s">
        <v>26</v>
      </c>
      <c r="U4" s="65" t="s">
        <v>26</v>
      </c>
      <c r="V4" s="65" t="s">
        <v>26</v>
      </c>
      <c r="W4" s="65" t="s">
        <v>26</v>
      </c>
      <c r="X4" s="65" t="s">
        <v>26</v>
      </c>
      <c r="Y4" s="65" t="s">
        <v>26</v>
      </c>
      <c r="Z4" s="65" t="s">
        <v>26</v>
      </c>
      <c r="AA4" s="65" t="s">
        <v>26</v>
      </c>
      <c r="AB4" s="65" t="s">
        <v>26</v>
      </c>
      <c r="AC4" s="65" t="s">
        <v>26</v>
      </c>
      <c r="AD4" s="65" t="s">
        <v>26</v>
      </c>
      <c r="AE4" s="65" t="s">
        <v>26</v>
      </c>
      <c r="AF4" s="65" t="s">
        <v>26</v>
      </c>
      <c r="AG4" s="65" t="s">
        <v>26</v>
      </c>
      <c r="AH4" s="65" t="s">
        <v>26</v>
      </c>
      <c r="AI4" s="65" t="s">
        <v>26</v>
      </c>
      <c r="AJ4" s="65" t="s">
        <v>26</v>
      </c>
    </row>
    <row r="5" spans="1:36" s="9" customFormat="1" ht="39" customHeight="1">
      <c r="A5" s="50" t="s">
        <v>7</v>
      </c>
      <c r="B5" s="51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s="9" customFormat="1" ht="27" customHeight="1">
      <c r="A6" s="50"/>
      <c r="B6" s="51"/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38</v>
      </c>
      <c r="O6" s="28" t="s">
        <v>39</v>
      </c>
      <c r="P6" s="32" t="s">
        <v>40</v>
      </c>
      <c r="Q6" s="28" t="s">
        <v>41</v>
      </c>
      <c r="R6" s="28" t="s">
        <v>42</v>
      </c>
      <c r="S6" s="28" t="s">
        <v>43</v>
      </c>
      <c r="T6" s="28" t="s">
        <v>44</v>
      </c>
      <c r="U6" s="28" t="s">
        <v>45</v>
      </c>
      <c r="V6" s="28" t="s">
        <v>46</v>
      </c>
      <c r="W6" s="28" t="s">
        <v>47</v>
      </c>
      <c r="X6" s="28" t="s">
        <v>48</v>
      </c>
      <c r="Y6" s="28" t="s">
        <v>49</v>
      </c>
      <c r="Z6" s="28" t="s">
        <v>50</v>
      </c>
      <c r="AA6" s="28" t="s">
        <v>51</v>
      </c>
      <c r="AB6" s="28" t="s">
        <v>52</v>
      </c>
      <c r="AC6" s="28" t="s">
        <v>53</v>
      </c>
      <c r="AD6" s="28" t="s">
        <v>54</v>
      </c>
      <c r="AE6" s="28" t="s">
        <v>55</v>
      </c>
      <c r="AF6" s="28" t="s">
        <v>56</v>
      </c>
      <c r="AG6" s="28" t="s">
        <v>57</v>
      </c>
      <c r="AH6" s="28" t="s">
        <v>58</v>
      </c>
      <c r="AI6" s="28" t="s">
        <v>59</v>
      </c>
      <c r="AJ6" s="28" t="s">
        <v>60</v>
      </c>
    </row>
    <row r="7" spans="1:36" s="5" customFormat="1" ht="18.75" customHeight="1">
      <c r="A7" s="10"/>
      <c r="B7" s="10" t="s">
        <v>9</v>
      </c>
      <c r="C7" s="29">
        <v>509.9</v>
      </c>
      <c r="D7" s="29">
        <v>523.4</v>
      </c>
      <c r="E7" s="29">
        <v>528.7</v>
      </c>
      <c r="F7" s="29">
        <v>320.3</v>
      </c>
      <c r="G7" s="29">
        <v>323.7</v>
      </c>
      <c r="H7" s="29">
        <v>333.4</v>
      </c>
      <c r="I7" s="29">
        <v>324.9</v>
      </c>
      <c r="J7" s="29">
        <v>327.2</v>
      </c>
      <c r="K7" s="29">
        <v>507.7</v>
      </c>
      <c r="L7" s="29">
        <v>518.3</v>
      </c>
      <c r="M7" s="29">
        <v>326.8</v>
      </c>
      <c r="N7" s="29">
        <v>326.6</v>
      </c>
      <c r="O7" s="29">
        <v>331.7</v>
      </c>
      <c r="P7" s="29">
        <v>616</v>
      </c>
      <c r="Q7" s="29">
        <v>712.5</v>
      </c>
      <c r="R7" s="29">
        <v>461.9</v>
      </c>
      <c r="S7" s="29">
        <v>613.8</v>
      </c>
      <c r="T7" s="29">
        <v>463.8</v>
      </c>
      <c r="U7" s="29">
        <v>612.6</v>
      </c>
      <c r="V7" s="29">
        <v>460.3</v>
      </c>
      <c r="W7" s="29">
        <v>527.6</v>
      </c>
      <c r="X7" s="29">
        <v>415.3</v>
      </c>
      <c r="Y7" s="29">
        <v>409.8</v>
      </c>
      <c r="Z7" s="29">
        <v>476.6</v>
      </c>
      <c r="AA7" s="29">
        <v>512.3</v>
      </c>
      <c r="AB7" s="29">
        <v>699.4</v>
      </c>
      <c r="AC7" s="29">
        <v>511.4</v>
      </c>
      <c r="AD7" s="29">
        <v>715.5</v>
      </c>
      <c r="AE7" s="29">
        <v>700</v>
      </c>
      <c r="AF7" s="29">
        <v>525.8</v>
      </c>
      <c r="AG7" s="29">
        <v>699.7</v>
      </c>
      <c r="AH7" s="29">
        <v>521.8</v>
      </c>
      <c r="AI7" s="29">
        <v>520.7</v>
      </c>
      <c r="AJ7" s="29">
        <v>589.3</v>
      </c>
    </row>
    <row r="8" spans="1:36" s="5" customFormat="1" ht="18.75" customHeight="1" thickBot="1">
      <c r="A8" s="10"/>
      <c r="B8" s="10" t="s">
        <v>10</v>
      </c>
      <c r="C8" s="39">
        <v>509.9</v>
      </c>
      <c r="D8" s="39">
        <v>523.4</v>
      </c>
      <c r="E8" s="39">
        <v>528.7</v>
      </c>
      <c r="F8" s="39">
        <v>320.3</v>
      </c>
      <c r="G8" s="39">
        <v>323.7</v>
      </c>
      <c r="H8" s="39">
        <v>333.4</v>
      </c>
      <c r="I8" s="39">
        <v>324.9</v>
      </c>
      <c r="J8" s="39">
        <v>327.2</v>
      </c>
      <c r="K8" s="39">
        <v>507.7</v>
      </c>
      <c r="L8" s="39">
        <v>518.3</v>
      </c>
      <c r="M8" s="39">
        <v>326.8</v>
      </c>
      <c r="N8" s="39">
        <v>326.6</v>
      </c>
      <c r="O8" s="39">
        <v>331.7</v>
      </c>
      <c r="P8" s="39">
        <v>616</v>
      </c>
      <c r="Q8" s="39">
        <v>712.5</v>
      </c>
      <c r="R8" s="39">
        <v>461.9</v>
      </c>
      <c r="S8" s="39">
        <v>613.8</v>
      </c>
      <c r="T8" s="39">
        <v>463.8</v>
      </c>
      <c r="U8" s="39">
        <v>612.6</v>
      </c>
      <c r="V8" s="39">
        <v>460.3</v>
      </c>
      <c r="W8" s="39">
        <v>527.6</v>
      </c>
      <c r="X8" s="39">
        <v>415.3</v>
      </c>
      <c r="Y8" s="39">
        <v>409.8</v>
      </c>
      <c r="Z8" s="39">
        <v>476.6</v>
      </c>
      <c r="AA8" s="39">
        <v>512.3</v>
      </c>
      <c r="AB8" s="39">
        <v>699.4</v>
      </c>
      <c r="AC8" s="39">
        <v>511.4</v>
      </c>
      <c r="AD8" s="39">
        <v>715.5</v>
      </c>
      <c r="AE8" s="39">
        <v>700</v>
      </c>
      <c r="AF8" s="39">
        <v>525.8</v>
      </c>
      <c r="AG8" s="39">
        <v>699.7</v>
      </c>
      <c r="AH8" s="39">
        <v>521.8</v>
      </c>
      <c r="AI8" s="39">
        <v>520.7</v>
      </c>
      <c r="AJ8" s="39">
        <v>589.3</v>
      </c>
    </row>
    <row r="9" spans="1:36" s="5" customFormat="1" ht="18.75" customHeight="1">
      <c r="A9" s="62" t="s">
        <v>6</v>
      </c>
      <c r="B9" s="40" t="s">
        <v>3</v>
      </c>
      <c r="C9" s="41">
        <f>C8*45%/100</f>
        <v>2.2945499999999996</v>
      </c>
      <c r="D9" s="41">
        <f>D8*45%/100</f>
        <v>2.3553</v>
      </c>
      <c r="E9" s="41">
        <f>E8*45%/100</f>
        <v>2.37915</v>
      </c>
      <c r="F9" s="41">
        <f>F8*45%/100</f>
        <v>1.4413500000000001</v>
      </c>
      <c r="G9" s="41">
        <f>G8*45%/100</f>
        <v>1.45665</v>
      </c>
      <c r="H9" s="41">
        <f aca="true" t="shared" si="0" ref="H9:AJ9">H8*45%/100</f>
        <v>1.5003</v>
      </c>
      <c r="I9" s="41">
        <f t="shared" si="0"/>
        <v>1.4620499999999998</v>
      </c>
      <c r="J9" s="41">
        <f t="shared" si="0"/>
        <v>1.4724000000000002</v>
      </c>
      <c r="K9" s="41">
        <f t="shared" si="0"/>
        <v>2.28465</v>
      </c>
      <c r="L9" s="41">
        <f t="shared" si="0"/>
        <v>2.33235</v>
      </c>
      <c r="M9" s="41">
        <f t="shared" si="0"/>
        <v>1.4706000000000001</v>
      </c>
      <c r="N9" s="41">
        <f t="shared" si="0"/>
        <v>1.4697000000000002</v>
      </c>
      <c r="O9" s="41">
        <f t="shared" si="0"/>
        <v>1.4926499999999998</v>
      </c>
      <c r="P9" s="41">
        <f t="shared" si="0"/>
        <v>2.772</v>
      </c>
      <c r="Q9" s="41">
        <f t="shared" si="0"/>
        <v>3.20625</v>
      </c>
      <c r="R9" s="41">
        <f t="shared" si="0"/>
        <v>2.07855</v>
      </c>
      <c r="S9" s="41">
        <f t="shared" si="0"/>
        <v>2.7620999999999998</v>
      </c>
      <c r="T9" s="41">
        <f t="shared" si="0"/>
        <v>2.0871</v>
      </c>
      <c r="U9" s="41">
        <f t="shared" si="0"/>
        <v>2.7567000000000004</v>
      </c>
      <c r="V9" s="41">
        <f t="shared" si="0"/>
        <v>2.0713500000000002</v>
      </c>
      <c r="W9" s="41">
        <f t="shared" si="0"/>
        <v>2.3742</v>
      </c>
      <c r="X9" s="41">
        <f t="shared" si="0"/>
        <v>1.8688500000000001</v>
      </c>
      <c r="Y9" s="41">
        <f t="shared" si="0"/>
        <v>1.8441</v>
      </c>
      <c r="Z9" s="41">
        <f t="shared" si="0"/>
        <v>2.1447000000000003</v>
      </c>
      <c r="AA9" s="41">
        <f t="shared" si="0"/>
        <v>2.30535</v>
      </c>
      <c r="AB9" s="41">
        <f t="shared" si="0"/>
        <v>3.1473</v>
      </c>
      <c r="AC9" s="41">
        <f t="shared" si="0"/>
        <v>2.3013</v>
      </c>
      <c r="AD9" s="41">
        <f t="shared" si="0"/>
        <v>3.2197500000000003</v>
      </c>
      <c r="AE9" s="41">
        <f t="shared" si="0"/>
        <v>3.15</v>
      </c>
      <c r="AF9" s="41">
        <f t="shared" si="0"/>
        <v>2.3661</v>
      </c>
      <c r="AG9" s="41">
        <f t="shared" si="0"/>
        <v>3.14865</v>
      </c>
      <c r="AH9" s="41">
        <f t="shared" si="0"/>
        <v>2.3480999999999996</v>
      </c>
      <c r="AI9" s="41">
        <f t="shared" si="0"/>
        <v>2.34315</v>
      </c>
      <c r="AJ9" s="42">
        <f t="shared" si="0"/>
        <v>2.65185</v>
      </c>
    </row>
    <row r="10" spans="1:36" s="8" customFormat="1" ht="18.75" customHeight="1">
      <c r="A10" s="63"/>
      <c r="B10" s="17" t="s">
        <v>13</v>
      </c>
      <c r="C10" s="11">
        <f>1007.68*C9</f>
        <v>2312.1721439999997</v>
      </c>
      <c r="D10" s="11">
        <f>1007.68*D9</f>
        <v>2373.388704</v>
      </c>
      <c r="E10" s="11">
        <f>1007.68*E9</f>
        <v>2397.421872</v>
      </c>
      <c r="F10" s="11">
        <f>1007.68*F9</f>
        <v>1452.419568</v>
      </c>
      <c r="G10" s="11">
        <f>1007.68*G9</f>
        <v>1467.837072</v>
      </c>
      <c r="H10" s="11">
        <f aca="true" t="shared" si="1" ref="H10:AJ10">1007.68*H9</f>
        <v>1511.8223039999998</v>
      </c>
      <c r="I10" s="11">
        <f t="shared" si="1"/>
        <v>1473.2785439999998</v>
      </c>
      <c r="J10" s="11">
        <f t="shared" si="1"/>
        <v>1483.708032</v>
      </c>
      <c r="K10" s="11">
        <f t="shared" si="1"/>
        <v>2302.196112</v>
      </c>
      <c r="L10" s="11">
        <f t="shared" si="1"/>
        <v>2350.262448</v>
      </c>
      <c r="M10" s="11">
        <f t="shared" si="1"/>
        <v>1481.8942080000002</v>
      </c>
      <c r="N10" s="11">
        <f t="shared" si="1"/>
        <v>1480.9872960000002</v>
      </c>
      <c r="O10" s="11">
        <f t="shared" si="1"/>
        <v>1504.1135519999998</v>
      </c>
      <c r="P10" s="11">
        <f t="shared" si="1"/>
        <v>2793.28896</v>
      </c>
      <c r="Q10" s="11">
        <f t="shared" si="1"/>
        <v>3230.874</v>
      </c>
      <c r="R10" s="11">
        <f t="shared" si="1"/>
        <v>2094.5132639999997</v>
      </c>
      <c r="S10" s="11">
        <f t="shared" si="1"/>
        <v>2783.312928</v>
      </c>
      <c r="T10" s="11">
        <f t="shared" si="1"/>
        <v>2103.1289279999996</v>
      </c>
      <c r="U10" s="11">
        <f t="shared" si="1"/>
        <v>2777.8714560000003</v>
      </c>
      <c r="V10" s="11">
        <f t="shared" si="1"/>
        <v>2087.2579680000003</v>
      </c>
      <c r="W10" s="11">
        <f t="shared" si="1"/>
        <v>2392.433856</v>
      </c>
      <c r="X10" s="11">
        <f t="shared" si="1"/>
        <v>1883.202768</v>
      </c>
      <c r="Y10" s="11">
        <f t="shared" si="1"/>
        <v>1858.262688</v>
      </c>
      <c r="Z10" s="11">
        <f t="shared" si="1"/>
        <v>2161.171296</v>
      </c>
      <c r="AA10" s="11">
        <f t="shared" si="1"/>
        <v>2323.0550879999996</v>
      </c>
      <c r="AB10" s="11">
        <f t="shared" si="1"/>
        <v>3171.471264</v>
      </c>
      <c r="AC10" s="11">
        <f t="shared" si="1"/>
        <v>2318.9739839999997</v>
      </c>
      <c r="AD10" s="11">
        <f t="shared" si="1"/>
        <v>3244.47768</v>
      </c>
      <c r="AE10" s="11">
        <f t="shared" si="1"/>
        <v>3174.1919999999996</v>
      </c>
      <c r="AF10" s="11">
        <f t="shared" si="1"/>
        <v>2384.271648</v>
      </c>
      <c r="AG10" s="11">
        <f t="shared" si="1"/>
        <v>3172.831632</v>
      </c>
      <c r="AH10" s="11">
        <f t="shared" si="1"/>
        <v>2366.1334079999997</v>
      </c>
      <c r="AI10" s="11">
        <f t="shared" si="1"/>
        <v>2361.145392</v>
      </c>
      <c r="AJ10" s="43">
        <f t="shared" si="1"/>
        <v>2672.216208</v>
      </c>
    </row>
    <row r="11" spans="1:36" s="5" customFormat="1" ht="18.75" customHeight="1">
      <c r="A11" s="63"/>
      <c r="B11" s="17" t="s">
        <v>2</v>
      </c>
      <c r="C11" s="3">
        <f>C10/C7/12</f>
        <v>0.37788</v>
      </c>
      <c r="D11" s="3">
        <f>D10/D7/12</f>
        <v>0.37788</v>
      </c>
      <c r="E11" s="3">
        <f>E10/E7/12</f>
        <v>0.37787999999999994</v>
      </c>
      <c r="F11" s="3">
        <f>F10/F7/12</f>
        <v>0.37788</v>
      </c>
      <c r="G11" s="3">
        <f>G10/G7/12</f>
        <v>0.37788</v>
      </c>
      <c r="H11" s="3">
        <f aca="true" t="shared" si="2" ref="H11:AJ11">H10/H7/12</f>
        <v>0.37788</v>
      </c>
      <c r="I11" s="3">
        <f t="shared" si="2"/>
        <v>0.37788</v>
      </c>
      <c r="J11" s="3">
        <f t="shared" si="2"/>
        <v>0.37788</v>
      </c>
      <c r="K11" s="3">
        <f t="shared" si="2"/>
        <v>0.37788</v>
      </c>
      <c r="L11" s="3">
        <f t="shared" si="2"/>
        <v>0.37788</v>
      </c>
      <c r="M11" s="3">
        <f t="shared" si="2"/>
        <v>0.37788</v>
      </c>
      <c r="N11" s="3">
        <f t="shared" si="2"/>
        <v>0.37788000000000005</v>
      </c>
      <c r="O11" s="3">
        <f t="shared" si="2"/>
        <v>0.37788</v>
      </c>
      <c r="P11" s="3">
        <f t="shared" si="2"/>
        <v>0.37788</v>
      </c>
      <c r="Q11" s="3">
        <f t="shared" si="2"/>
        <v>0.37788</v>
      </c>
      <c r="R11" s="3">
        <f t="shared" si="2"/>
        <v>0.37788</v>
      </c>
      <c r="S11" s="3">
        <f t="shared" si="2"/>
        <v>0.37788</v>
      </c>
      <c r="T11" s="3">
        <f t="shared" si="2"/>
        <v>0.37787999999999994</v>
      </c>
      <c r="U11" s="3">
        <f t="shared" si="2"/>
        <v>0.37788</v>
      </c>
      <c r="V11" s="3">
        <f t="shared" si="2"/>
        <v>0.37788000000000005</v>
      </c>
      <c r="W11" s="3">
        <f t="shared" si="2"/>
        <v>0.37788</v>
      </c>
      <c r="X11" s="3">
        <f t="shared" si="2"/>
        <v>0.37788</v>
      </c>
      <c r="Y11" s="3">
        <f t="shared" si="2"/>
        <v>0.37788</v>
      </c>
      <c r="Z11" s="3">
        <f t="shared" si="2"/>
        <v>0.37788</v>
      </c>
      <c r="AA11" s="3">
        <f t="shared" si="2"/>
        <v>0.37788</v>
      </c>
      <c r="AB11" s="3">
        <f t="shared" si="2"/>
        <v>0.37788</v>
      </c>
      <c r="AC11" s="3">
        <f t="shared" si="2"/>
        <v>0.37788</v>
      </c>
      <c r="AD11" s="3">
        <f t="shared" si="2"/>
        <v>0.37788</v>
      </c>
      <c r="AE11" s="3">
        <f t="shared" si="2"/>
        <v>0.37787999999999994</v>
      </c>
      <c r="AF11" s="3">
        <f t="shared" si="2"/>
        <v>0.37788</v>
      </c>
      <c r="AG11" s="3">
        <f t="shared" si="2"/>
        <v>0.37788</v>
      </c>
      <c r="AH11" s="3">
        <f t="shared" si="2"/>
        <v>0.37788</v>
      </c>
      <c r="AI11" s="3">
        <f t="shared" si="2"/>
        <v>0.37787999999999994</v>
      </c>
      <c r="AJ11" s="44">
        <f t="shared" si="2"/>
        <v>0.37788</v>
      </c>
    </row>
    <row r="12" spans="1:36" s="5" customFormat="1" ht="18.75" customHeight="1" thickBot="1">
      <c r="A12" s="64"/>
      <c r="B12" s="45" t="s">
        <v>0</v>
      </c>
      <c r="C12" s="46" t="s">
        <v>14</v>
      </c>
      <c r="D12" s="46" t="s">
        <v>14</v>
      </c>
      <c r="E12" s="46" t="s">
        <v>14</v>
      </c>
      <c r="F12" s="46" t="s">
        <v>14</v>
      </c>
      <c r="G12" s="46" t="s">
        <v>14</v>
      </c>
      <c r="H12" s="46" t="s">
        <v>14</v>
      </c>
      <c r="I12" s="46" t="s">
        <v>14</v>
      </c>
      <c r="J12" s="46" t="s">
        <v>14</v>
      </c>
      <c r="K12" s="46" t="s">
        <v>14</v>
      </c>
      <c r="L12" s="46" t="s">
        <v>14</v>
      </c>
      <c r="M12" s="46" t="s">
        <v>14</v>
      </c>
      <c r="N12" s="46" t="s">
        <v>14</v>
      </c>
      <c r="O12" s="46" t="s">
        <v>14</v>
      </c>
      <c r="P12" s="46" t="s">
        <v>14</v>
      </c>
      <c r="Q12" s="46" t="s">
        <v>14</v>
      </c>
      <c r="R12" s="46" t="s">
        <v>14</v>
      </c>
      <c r="S12" s="46" t="s">
        <v>14</v>
      </c>
      <c r="T12" s="46" t="s">
        <v>14</v>
      </c>
      <c r="U12" s="46" t="s">
        <v>14</v>
      </c>
      <c r="V12" s="46" t="s">
        <v>14</v>
      </c>
      <c r="W12" s="46" t="s">
        <v>14</v>
      </c>
      <c r="X12" s="46" t="s">
        <v>14</v>
      </c>
      <c r="Y12" s="46" t="s">
        <v>14</v>
      </c>
      <c r="Z12" s="46" t="s">
        <v>14</v>
      </c>
      <c r="AA12" s="46" t="s">
        <v>14</v>
      </c>
      <c r="AB12" s="46" t="s">
        <v>14</v>
      </c>
      <c r="AC12" s="46" t="s">
        <v>14</v>
      </c>
      <c r="AD12" s="46" t="s">
        <v>14</v>
      </c>
      <c r="AE12" s="46" t="s">
        <v>14</v>
      </c>
      <c r="AF12" s="46" t="s">
        <v>14</v>
      </c>
      <c r="AG12" s="46" t="s">
        <v>14</v>
      </c>
      <c r="AH12" s="46" t="s">
        <v>14</v>
      </c>
      <c r="AI12" s="46" t="s">
        <v>14</v>
      </c>
      <c r="AJ12" s="46" t="s">
        <v>14</v>
      </c>
    </row>
    <row r="13" spans="1:36" s="5" customFormat="1" ht="18.75" customHeight="1">
      <c r="A13" s="53" t="s">
        <v>16</v>
      </c>
      <c r="B13" s="22" t="s">
        <v>4</v>
      </c>
      <c r="C13" s="23">
        <f>C8*10%/10</f>
        <v>5.099</v>
      </c>
      <c r="D13" s="23">
        <f>D8*10%/10</f>
        <v>5.234</v>
      </c>
      <c r="E13" s="23">
        <f>E8*10%/10</f>
        <v>5.287000000000001</v>
      </c>
      <c r="F13" s="23">
        <f>F8*10%/10</f>
        <v>3.2030000000000003</v>
      </c>
      <c r="G13" s="23">
        <f>G8*10%/10</f>
        <v>3.2369999999999997</v>
      </c>
      <c r="H13" s="23">
        <f aca="true" t="shared" si="3" ref="H13:AJ13">H8*10%/10</f>
        <v>3.3339999999999996</v>
      </c>
      <c r="I13" s="23">
        <f t="shared" si="3"/>
        <v>3.249</v>
      </c>
      <c r="J13" s="23">
        <f t="shared" si="3"/>
        <v>3.272</v>
      </c>
      <c r="K13" s="23">
        <f t="shared" si="3"/>
        <v>5.077</v>
      </c>
      <c r="L13" s="23">
        <f t="shared" si="3"/>
        <v>5.183</v>
      </c>
      <c r="M13" s="23">
        <f t="shared" si="3"/>
        <v>3.268</v>
      </c>
      <c r="N13" s="23">
        <f t="shared" si="3"/>
        <v>3.2660000000000005</v>
      </c>
      <c r="O13" s="23">
        <f t="shared" si="3"/>
        <v>3.317</v>
      </c>
      <c r="P13" s="23">
        <f t="shared" si="3"/>
        <v>6.16</v>
      </c>
      <c r="Q13" s="23">
        <f t="shared" si="3"/>
        <v>7.125</v>
      </c>
      <c r="R13" s="23">
        <f t="shared" si="3"/>
        <v>4.619</v>
      </c>
      <c r="S13" s="23">
        <f t="shared" si="3"/>
        <v>6.138</v>
      </c>
      <c r="T13" s="23">
        <f t="shared" si="3"/>
        <v>4.638</v>
      </c>
      <c r="U13" s="23">
        <f t="shared" si="3"/>
        <v>6.126</v>
      </c>
      <c r="V13" s="23">
        <f t="shared" si="3"/>
        <v>4.603</v>
      </c>
      <c r="W13" s="23">
        <f t="shared" si="3"/>
        <v>5.276000000000001</v>
      </c>
      <c r="X13" s="23">
        <f t="shared" si="3"/>
        <v>4.1530000000000005</v>
      </c>
      <c r="Y13" s="23">
        <f t="shared" si="3"/>
        <v>4.098000000000001</v>
      </c>
      <c r="Z13" s="23">
        <f t="shared" si="3"/>
        <v>4.766</v>
      </c>
      <c r="AA13" s="23">
        <f t="shared" si="3"/>
        <v>5.122999999999999</v>
      </c>
      <c r="AB13" s="23">
        <f t="shared" si="3"/>
        <v>6.994</v>
      </c>
      <c r="AC13" s="23">
        <f t="shared" si="3"/>
        <v>5.114</v>
      </c>
      <c r="AD13" s="23">
        <f t="shared" si="3"/>
        <v>7.154999999999999</v>
      </c>
      <c r="AE13" s="23">
        <f t="shared" si="3"/>
        <v>7</v>
      </c>
      <c r="AF13" s="23">
        <f t="shared" si="3"/>
        <v>5.258</v>
      </c>
      <c r="AG13" s="23">
        <f t="shared" si="3"/>
        <v>6.997000000000002</v>
      </c>
      <c r="AH13" s="23">
        <f t="shared" si="3"/>
        <v>5.218</v>
      </c>
      <c r="AI13" s="23">
        <f t="shared" si="3"/>
        <v>5.207000000000001</v>
      </c>
      <c r="AJ13" s="23">
        <f t="shared" si="3"/>
        <v>5.893</v>
      </c>
    </row>
    <row r="14" spans="1:36" s="5" customFormat="1" ht="18.75" customHeight="1">
      <c r="A14" s="53"/>
      <c r="B14" s="17" t="s">
        <v>13</v>
      </c>
      <c r="C14" s="3">
        <f>2281.73*C13</f>
        <v>11634.54127</v>
      </c>
      <c r="D14" s="3">
        <f>2281.73*D13</f>
        <v>11942.57482</v>
      </c>
      <c r="E14" s="3">
        <f>2281.73*E13</f>
        <v>12063.506510000001</v>
      </c>
      <c r="F14" s="3">
        <f>2281.73*F13</f>
        <v>7308.381190000001</v>
      </c>
      <c r="G14" s="3">
        <f>2281.73*G13</f>
        <v>7385.960009999999</v>
      </c>
      <c r="H14" s="3">
        <f aca="true" t="shared" si="4" ref="H14:AJ14">2281.73*H13</f>
        <v>7607.28782</v>
      </c>
      <c r="I14" s="3">
        <f t="shared" si="4"/>
        <v>7413.340770000001</v>
      </c>
      <c r="J14" s="3">
        <f t="shared" si="4"/>
        <v>7465.820559999999</v>
      </c>
      <c r="K14" s="3">
        <f t="shared" si="4"/>
        <v>11584.343209999999</v>
      </c>
      <c r="L14" s="3">
        <f t="shared" si="4"/>
        <v>11826.20659</v>
      </c>
      <c r="M14" s="3">
        <f t="shared" si="4"/>
        <v>7456.6936399999995</v>
      </c>
      <c r="N14" s="3">
        <f t="shared" si="4"/>
        <v>7452.130180000001</v>
      </c>
      <c r="O14" s="3">
        <f t="shared" si="4"/>
        <v>7568.49841</v>
      </c>
      <c r="P14" s="3">
        <f t="shared" si="4"/>
        <v>14055.4568</v>
      </c>
      <c r="Q14" s="3">
        <f t="shared" si="4"/>
        <v>16257.32625</v>
      </c>
      <c r="R14" s="3">
        <f t="shared" si="4"/>
        <v>10539.31087</v>
      </c>
      <c r="S14" s="3">
        <f t="shared" si="4"/>
        <v>14005.25874</v>
      </c>
      <c r="T14" s="3">
        <f t="shared" si="4"/>
        <v>10582.66374</v>
      </c>
      <c r="U14" s="3">
        <f t="shared" si="4"/>
        <v>13977.877980000001</v>
      </c>
      <c r="V14" s="3">
        <f t="shared" si="4"/>
        <v>10502.803189999999</v>
      </c>
      <c r="W14" s="3">
        <f t="shared" si="4"/>
        <v>12038.407480000002</v>
      </c>
      <c r="X14" s="3">
        <f t="shared" si="4"/>
        <v>9476.024690000002</v>
      </c>
      <c r="Y14" s="3">
        <f t="shared" si="4"/>
        <v>9350.529540000001</v>
      </c>
      <c r="Z14" s="3">
        <f t="shared" si="4"/>
        <v>10874.72518</v>
      </c>
      <c r="AA14" s="3">
        <f t="shared" si="4"/>
        <v>11689.302789999998</v>
      </c>
      <c r="AB14" s="3">
        <f t="shared" si="4"/>
        <v>15958.419619999999</v>
      </c>
      <c r="AC14" s="3">
        <f t="shared" si="4"/>
        <v>11668.76722</v>
      </c>
      <c r="AD14" s="3">
        <f t="shared" si="4"/>
        <v>16325.778149999998</v>
      </c>
      <c r="AE14" s="3">
        <f t="shared" si="4"/>
        <v>15972.11</v>
      </c>
      <c r="AF14" s="3">
        <f t="shared" si="4"/>
        <v>11997.33634</v>
      </c>
      <c r="AG14" s="3">
        <f t="shared" si="4"/>
        <v>15965.264810000004</v>
      </c>
      <c r="AH14" s="3">
        <f t="shared" si="4"/>
        <v>11906.06714</v>
      </c>
      <c r="AI14" s="3">
        <f t="shared" si="4"/>
        <v>11880.968110000002</v>
      </c>
      <c r="AJ14" s="3">
        <f t="shared" si="4"/>
        <v>13446.23489</v>
      </c>
    </row>
    <row r="15" spans="1:36" s="5" customFormat="1" ht="18.75" customHeight="1">
      <c r="A15" s="53"/>
      <c r="B15" s="17" t="s">
        <v>2</v>
      </c>
      <c r="C15" s="3">
        <f>C14/C7/12</f>
        <v>1.9014416666666667</v>
      </c>
      <c r="D15" s="3">
        <f>D14/D7/12</f>
        <v>1.9014416666666667</v>
      </c>
      <c r="E15" s="3">
        <f>E14/E7/12</f>
        <v>1.9014416666666667</v>
      </c>
      <c r="F15" s="3">
        <f>F14/F7/12</f>
        <v>1.901441666666667</v>
      </c>
      <c r="G15" s="3">
        <f>G14/G7/12</f>
        <v>1.9014416666666663</v>
      </c>
      <c r="H15" s="3">
        <f aca="true" t="shared" si="5" ref="H15:AJ15">H14/H7/12</f>
        <v>1.9014416666666667</v>
      </c>
      <c r="I15" s="3">
        <f t="shared" si="5"/>
        <v>1.901441666666667</v>
      </c>
      <c r="J15" s="3">
        <f t="shared" si="5"/>
        <v>1.9014416666666667</v>
      </c>
      <c r="K15" s="3">
        <f t="shared" si="5"/>
        <v>1.9014416666666667</v>
      </c>
      <c r="L15" s="3">
        <f t="shared" si="5"/>
        <v>1.901441666666667</v>
      </c>
      <c r="M15" s="3">
        <f t="shared" si="5"/>
        <v>1.9014416666666663</v>
      </c>
      <c r="N15" s="3">
        <f t="shared" si="5"/>
        <v>1.901441666666667</v>
      </c>
      <c r="O15" s="3">
        <f t="shared" si="5"/>
        <v>1.9014416666666667</v>
      </c>
      <c r="P15" s="3">
        <f t="shared" si="5"/>
        <v>1.9014416666666667</v>
      </c>
      <c r="Q15" s="3">
        <f t="shared" si="5"/>
        <v>1.9014416666666667</v>
      </c>
      <c r="R15" s="3">
        <f t="shared" si="5"/>
        <v>1.9014416666666667</v>
      </c>
      <c r="S15" s="3">
        <f t="shared" si="5"/>
        <v>1.9014416666666667</v>
      </c>
      <c r="T15" s="3">
        <f t="shared" si="5"/>
        <v>1.9014416666666667</v>
      </c>
      <c r="U15" s="3">
        <f t="shared" si="5"/>
        <v>1.9014416666666667</v>
      </c>
      <c r="V15" s="3">
        <f t="shared" si="5"/>
        <v>1.9014416666666663</v>
      </c>
      <c r="W15" s="3">
        <f t="shared" si="5"/>
        <v>1.901441666666667</v>
      </c>
      <c r="X15" s="3">
        <f t="shared" si="5"/>
        <v>1.901441666666667</v>
      </c>
      <c r="Y15" s="3">
        <f t="shared" si="5"/>
        <v>1.901441666666667</v>
      </c>
      <c r="Z15" s="3">
        <f t="shared" si="5"/>
        <v>1.9014416666666667</v>
      </c>
      <c r="AA15" s="3">
        <f t="shared" si="5"/>
        <v>1.9014416666666667</v>
      </c>
      <c r="AB15" s="3">
        <f t="shared" si="5"/>
        <v>1.9014416666666667</v>
      </c>
      <c r="AC15" s="3">
        <f t="shared" si="5"/>
        <v>1.9014416666666667</v>
      </c>
      <c r="AD15" s="3">
        <f t="shared" si="5"/>
        <v>1.9014416666666663</v>
      </c>
      <c r="AE15" s="3">
        <f t="shared" si="5"/>
        <v>1.9014416666666667</v>
      </c>
      <c r="AF15" s="3">
        <f t="shared" si="5"/>
        <v>1.901441666666667</v>
      </c>
      <c r="AG15" s="3">
        <f t="shared" si="5"/>
        <v>1.901441666666667</v>
      </c>
      <c r="AH15" s="3">
        <f t="shared" si="5"/>
        <v>1.9014416666666667</v>
      </c>
      <c r="AI15" s="3">
        <f t="shared" si="5"/>
        <v>1.9014416666666667</v>
      </c>
      <c r="AJ15" s="3">
        <f t="shared" si="5"/>
        <v>1.901441666666667</v>
      </c>
    </row>
    <row r="16" spans="1:36" s="5" customFormat="1" ht="18.75" customHeight="1" thickBot="1">
      <c r="A16" s="54"/>
      <c r="B16" s="45" t="s">
        <v>0</v>
      </c>
      <c r="C16" s="46" t="s">
        <v>14</v>
      </c>
      <c r="D16" s="46" t="s">
        <v>14</v>
      </c>
      <c r="E16" s="46" t="s">
        <v>14</v>
      </c>
      <c r="F16" s="46" t="s">
        <v>14</v>
      </c>
      <c r="G16" s="46" t="s">
        <v>14</v>
      </c>
      <c r="H16" s="46" t="s">
        <v>14</v>
      </c>
      <c r="I16" s="46" t="s">
        <v>14</v>
      </c>
      <c r="J16" s="46" t="s">
        <v>14</v>
      </c>
      <c r="K16" s="46" t="s">
        <v>14</v>
      </c>
      <c r="L16" s="46" t="s">
        <v>14</v>
      </c>
      <c r="M16" s="46" t="s">
        <v>14</v>
      </c>
      <c r="N16" s="46" t="s">
        <v>14</v>
      </c>
      <c r="O16" s="46" t="s">
        <v>14</v>
      </c>
      <c r="P16" s="46" t="s">
        <v>14</v>
      </c>
      <c r="Q16" s="46" t="s">
        <v>14</v>
      </c>
      <c r="R16" s="46" t="s">
        <v>14</v>
      </c>
      <c r="S16" s="46" t="s">
        <v>14</v>
      </c>
      <c r="T16" s="46" t="s">
        <v>14</v>
      </c>
      <c r="U16" s="46" t="s">
        <v>14</v>
      </c>
      <c r="V16" s="46" t="s">
        <v>14</v>
      </c>
      <c r="W16" s="46" t="s">
        <v>14</v>
      </c>
      <c r="X16" s="46" t="s">
        <v>14</v>
      </c>
      <c r="Y16" s="46" t="s">
        <v>14</v>
      </c>
      <c r="Z16" s="46" t="s">
        <v>14</v>
      </c>
      <c r="AA16" s="46" t="s">
        <v>14</v>
      </c>
      <c r="AB16" s="46" t="s">
        <v>14</v>
      </c>
      <c r="AC16" s="46" t="s">
        <v>14</v>
      </c>
      <c r="AD16" s="46" t="s">
        <v>14</v>
      </c>
      <c r="AE16" s="46" t="s">
        <v>14</v>
      </c>
      <c r="AF16" s="46" t="s">
        <v>14</v>
      </c>
      <c r="AG16" s="46" t="s">
        <v>14</v>
      </c>
      <c r="AH16" s="46" t="s">
        <v>14</v>
      </c>
      <c r="AI16" s="46" t="s">
        <v>14</v>
      </c>
      <c r="AJ16" s="46" t="s">
        <v>14</v>
      </c>
    </row>
    <row r="17" spans="1:36" s="24" customFormat="1" ht="18.75" customHeight="1" thickTop="1">
      <c r="A17" s="55" t="s">
        <v>17</v>
      </c>
      <c r="B17" s="18" t="s">
        <v>11</v>
      </c>
      <c r="C17" s="26">
        <v>431.2</v>
      </c>
      <c r="D17" s="26">
        <v>446.5</v>
      </c>
      <c r="E17" s="26">
        <v>451.4</v>
      </c>
      <c r="F17" s="33">
        <v>266.4</v>
      </c>
      <c r="G17" s="33">
        <v>228</v>
      </c>
      <c r="H17" s="33">
        <v>272</v>
      </c>
      <c r="I17" s="33">
        <v>275</v>
      </c>
      <c r="J17" s="33">
        <v>275</v>
      </c>
      <c r="K17" s="33">
        <v>426</v>
      </c>
      <c r="L17" s="33">
        <v>436</v>
      </c>
      <c r="M17" s="33">
        <v>269.1</v>
      </c>
      <c r="N17" s="33">
        <v>275</v>
      </c>
      <c r="O17" s="33">
        <v>273.4</v>
      </c>
      <c r="P17" s="33">
        <v>494</v>
      </c>
      <c r="Q17" s="33">
        <v>573.6</v>
      </c>
      <c r="R17" s="33">
        <v>403.6</v>
      </c>
      <c r="S17" s="33">
        <v>555.5</v>
      </c>
      <c r="T17" s="33">
        <v>405.5</v>
      </c>
      <c r="U17" s="33">
        <v>522</v>
      </c>
      <c r="V17" s="33">
        <v>507.9</v>
      </c>
      <c r="W17" s="33">
        <v>482</v>
      </c>
      <c r="X17" s="33">
        <v>370.2</v>
      </c>
      <c r="Y17" s="33">
        <v>475.2</v>
      </c>
      <c r="Z17" s="33">
        <v>382</v>
      </c>
      <c r="AA17" s="33">
        <v>427.8</v>
      </c>
      <c r="AB17" s="33">
        <v>590.7</v>
      </c>
      <c r="AC17" s="33">
        <v>433.7</v>
      </c>
      <c r="AD17" s="33">
        <v>590.8</v>
      </c>
      <c r="AE17" s="33">
        <v>575.6</v>
      </c>
      <c r="AF17" s="33">
        <v>444.1</v>
      </c>
      <c r="AG17" s="33">
        <v>577.1</v>
      </c>
      <c r="AH17" s="33">
        <v>443.7</v>
      </c>
      <c r="AI17" s="33">
        <v>440.4</v>
      </c>
      <c r="AJ17" s="33">
        <v>505.4</v>
      </c>
    </row>
    <row r="18" spans="1:36" s="5" customFormat="1" ht="18.75" customHeight="1">
      <c r="A18" s="53"/>
      <c r="B18" s="19" t="s">
        <v>4</v>
      </c>
      <c r="C18" s="12">
        <f>C17*0.04</f>
        <v>17.248</v>
      </c>
      <c r="D18" s="12">
        <f aca="true" t="shared" si="6" ref="D18:AI18">D17*0.04</f>
        <v>17.86</v>
      </c>
      <c r="E18" s="12">
        <f t="shared" si="6"/>
        <v>18.056</v>
      </c>
      <c r="F18" s="12">
        <f>F17*0.035</f>
        <v>9.324</v>
      </c>
      <c r="G18" s="12">
        <f t="shared" si="6"/>
        <v>9.120000000000001</v>
      </c>
      <c r="H18" s="12">
        <f t="shared" si="6"/>
        <v>10.88</v>
      </c>
      <c r="I18" s="12">
        <f t="shared" si="6"/>
        <v>11</v>
      </c>
      <c r="J18" s="12">
        <f t="shared" si="6"/>
        <v>11</v>
      </c>
      <c r="K18" s="12">
        <f t="shared" si="6"/>
        <v>17.04</v>
      </c>
      <c r="L18" s="12">
        <f t="shared" si="6"/>
        <v>17.44</v>
      </c>
      <c r="M18" s="12">
        <f t="shared" si="6"/>
        <v>10.764000000000001</v>
      </c>
      <c r="N18" s="12">
        <f t="shared" si="6"/>
        <v>11</v>
      </c>
      <c r="O18" s="12">
        <f>O17*0.041</f>
        <v>11.209399999999999</v>
      </c>
      <c r="P18" s="12">
        <f>P17*0.07</f>
        <v>34.580000000000005</v>
      </c>
      <c r="Q18" s="12">
        <f>Q17*0.05</f>
        <v>28.680000000000003</v>
      </c>
      <c r="R18" s="12">
        <f t="shared" si="6"/>
        <v>16.144000000000002</v>
      </c>
      <c r="S18" s="12">
        <f>S17*0.044</f>
        <v>24.442</v>
      </c>
      <c r="T18" s="12">
        <f t="shared" si="6"/>
        <v>16.22</v>
      </c>
      <c r="U18" s="12">
        <f>U17*0.045</f>
        <v>23.49</v>
      </c>
      <c r="V18" s="12">
        <f t="shared" si="6"/>
        <v>20.316</v>
      </c>
      <c r="W18" s="12">
        <f t="shared" si="6"/>
        <v>19.28</v>
      </c>
      <c r="X18" s="12">
        <f t="shared" si="6"/>
        <v>14.808</v>
      </c>
      <c r="Y18" s="12">
        <f t="shared" si="6"/>
        <v>19.008</v>
      </c>
      <c r="Z18" s="12">
        <f t="shared" si="6"/>
        <v>15.280000000000001</v>
      </c>
      <c r="AA18" s="12">
        <f t="shared" si="6"/>
        <v>17.112000000000002</v>
      </c>
      <c r="AB18" s="12">
        <f>AB17*0.048</f>
        <v>28.353600000000004</v>
      </c>
      <c r="AC18" s="12">
        <f t="shared" si="6"/>
        <v>17.348</v>
      </c>
      <c r="AD18" s="12">
        <f>AD17*0.048</f>
        <v>28.3584</v>
      </c>
      <c r="AE18" s="12">
        <f>AE17*0.048</f>
        <v>27.628800000000002</v>
      </c>
      <c r="AF18" s="12">
        <f t="shared" si="6"/>
        <v>17.764000000000003</v>
      </c>
      <c r="AG18" s="12">
        <f>AG17*0.048</f>
        <v>27.7008</v>
      </c>
      <c r="AH18" s="12">
        <f t="shared" si="6"/>
        <v>17.748</v>
      </c>
      <c r="AI18" s="12">
        <f t="shared" si="6"/>
        <v>17.616</v>
      </c>
      <c r="AJ18" s="12">
        <f>AJ17*0.05</f>
        <v>25.27</v>
      </c>
    </row>
    <row r="19" spans="1:36" s="5" customFormat="1" ht="18.75" customHeight="1">
      <c r="A19" s="53"/>
      <c r="B19" s="17" t="s">
        <v>13</v>
      </c>
      <c r="C19" s="2">
        <f>445.14*C18</f>
        <v>7677.77472</v>
      </c>
      <c r="D19" s="2">
        <f>445.14*D18</f>
        <v>7950.2004</v>
      </c>
      <c r="E19" s="2">
        <f>445.14*E18</f>
        <v>8037.44784</v>
      </c>
      <c r="F19" s="2">
        <f>445.14*F18</f>
        <v>4150.48536</v>
      </c>
      <c r="G19" s="2">
        <f>445.14*G18</f>
        <v>4059.6768</v>
      </c>
      <c r="H19" s="2">
        <f aca="true" t="shared" si="7" ref="H19:AJ19">445.14*H18</f>
        <v>4843.1232</v>
      </c>
      <c r="I19" s="2">
        <f t="shared" si="7"/>
        <v>4896.54</v>
      </c>
      <c r="J19" s="2">
        <f t="shared" si="7"/>
        <v>4896.54</v>
      </c>
      <c r="K19" s="2">
        <f t="shared" si="7"/>
        <v>7585.1856</v>
      </c>
      <c r="L19" s="2">
        <f t="shared" si="7"/>
        <v>7763.2416</v>
      </c>
      <c r="M19" s="2">
        <f t="shared" si="7"/>
        <v>4791.48696</v>
      </c>
      <c r="N19" s="2">
        <f t="shared" si="7"/>
        <v>4896.54</v>
      </c>
      <c r="O19" s="2">
        <f t="shared" si="7"/>
        <v>4989.752315999999</v>
      </c>
      <c r="P19" s="2">
        <f t="shared" si="7"/>
        <v>15392.941200000001</v>
      </c>
      <c r="Q19" s="2">
        <f t="shared" si="7"/>
        <v>12766.6152</v>
      </c>
      <c r="R19" s="2">
        <f t="shared" si="7"/>
        <v>7186.340160000001</v>
      </c>
      <c r="S19" s="2">
        <f t="shared" si="7"/>
        <v>10880.11188</v>
      </c>
      <c r="T19" s="2">
        <f t="shared" si="7"/>
        <v>7220.170799999999</v>
      </c>
      <c r="U19" s="2">
        <f t="shared" si="7"/>
        <v>10456.3386</v>
      </c>
      <c r="V19" s="2">
        <f t="shared" si="7"/>
        <v>9043.46424</v>
      </c>
      <c r="W19" s="2">
        <f t="shared" si="7"/>
        <v>8582.2992</v>
      </c>
      <c r="X19" s="2">
        <f t="shared" si="7"/>
        <v>6591.6331199999995</v>
      </c>
      <c r="Y19" s="2">
        <f t="shared" si="7"/>
        <v>8461.22112</v>
      </c>
      <c r="Z19" s="2">
        <f t="shared" si="7"/>
        <v>6801.7392</v>
      </c>
      <c r="AA19" s="2">
        <f t="shared" si="7"/>
        <v>7617.235680000001</v>
      </c>
      <c r="AB19" s="2">
        <f t="shared" si="7"/>
        <v>12621.321504000001</v>
      </c>
      <c r="AC19" s="2">
        <f t="shared" si="7"/>
        <v>7722.28872</v>
      </c>
      <c r="AD19" s="2">
        <f t="shared" si="7"/>
        <v>12623.458176</v>
      </c>
      <c r="AE19" s="2">
        <f t="shared" si="7"/>
        <v>12298.684032000001</v>
      </c>
      <c r="AF19" s="2">
        <f t="shared" si="7"/>
        <v>7907.466960000001</v>
      </c>
      <c r="AG19" s="2">
        <f t="shared" si="7"/>
        <v>12330.734112</v>
      </c>
      <c r="AH19" s="2">
        <f t="shared" si="7"/>
        <v>7900.34472</v>
      </c>
      <c r="AI19" s="2">
        <f t="shared" si="7"/>
        <v>7841.58624</v>
      </c>
      <c r="AJ19" s="2">
        <f t="shared" si="7"/>
        <v>11248.6878</v>
      </c>
    </row>
    <row r="20" spans="1:36" s="5" customFormat="1" ht="18.75" customHeight="1">
      <c r="A20" s="53"/>
      <c r="B20" s="17" t="s">
        <v>2</v>
      </c>
      <c r="C20" s="3">
        <f>C19/C7/12</f>
        <v>1.2547843890959014</v>
      </c>
      <c r="D20" s="3">
        <f>D19/D7/12</f>
        <v>1.2657942300343905</v>
      </c>
      <c r="E20" s="3">
        <f>E19/E7/12</f>
        <v>1.2668570455835066</v>
      </c>
      <c r="F20" s="3">
        <f>F19/F7/12</f>
        <v>1.079843209491102</v>
      </c>
      <c r="G20" s="3">
        <f>G19/G7/12</f>
        <v>1.045123262279889</v>
      </c>
      <c r="H20" s="3">
        <f aca="true" t="shared" si="8" ref="H20:AJ20">H19/H7/12</f>
        <v>1.2105386922615478</v>
      </c>
      <c r="I20" s="3">
        <f t="shared" si="8"/>
        <v>1.255909510618652</v>
      </c>
      <c r="J20" s="3">
        <f t="shared" si="8"/>
        <v>1.2470812958435207</v>
      </c>
      <c r="K20" s="3">
        <f t="shared" si="8"/>
        <v>1.245024226905653</v>
      </c>
      <c r="L20" s="3">
        <f t="shared" si="8"/>
        <v>1.2481898514373917</v>
      </c>
      <c r="M20" s="3">
        <f t="shared" si="8"/>
        <v>1.221819400244798</v>
      </c>
      <c r="N20" s="3">
        <f t="shared" si="8"/>
        <v>1.2493723208818126</v>
      </c>
      <c r="O20" s="3">
        <f t="shared" si="8"/>
        <v>1.2535806240578835</v>
      </c>
      <c r="P20" s="3">
        <f t="shared" si="8"/>
        <v>2.0823784090909094</v>
      </c>
      <c r="Q20" s="3">
        <f t="shared" si="8"/>
        <v>1.4931713684210528</v>
      </c>
      <c r="R20" s="3">
        <f t="shared" si="8"/>
        <v>1.2965180342065383</v>
      </c>
      <c r="S20" s="3">
        <f t="shared" si="8"/>
        <v>1.4771521505376344</v>
      </c>
      <c r="T20" s="3">
        <f t="shared" si="8"/>
        <v>1.2972852522639067</v>
      </c>
      <c r="U20" s="3">
        <f t="shared" si="8"/>
        <v>1.4223988736532809</v>
      </c>
      <c r="V20" s="3">
        <f t="shared" si="8"/>
        <v>1.6372409732782967</v>
      </c>
      <c r="W20" s="3">
        <f t="shared" si="8"/>
        <v>1.355556482183472</v>
      </c>
      <c r="X20" s="3">
        <f t="shared" si="8"/>
        <v>1.3226649650854803</v>
      </c>
      <c r="Y20" s="3">
        <f t="shared" si="8"/>
        <v>1.7205997071742314</v>
      </c>
      <c r="Z20" s="3">
        <f t="shared" si="8"/>
        <v>1.1892815778430548</v>
      </c>
      <c r="AA20" s="3">
        <f t="shared" si="8"/>
        <v>1.239058442318954</v>
      </c>
      <c r="AB20" s="3">
        <f t="shared" si="8"/>
        <v>1.5038272690877896</v>
      </c>
      <c r="AC20" s="3">
        <f t="shared" si="8"/>
        <v>1.2583575674618694</v>
      </c>
      <c r="AD20" s="3">
        <f t="shared" si="8"/>
        <v>1.4702373836477989</v>
      </c>
      <c r="AE20" s="3">
        <f t="shared" si="8"/>
        <v>1.4641290514285714</v>
      </c>
      <c r="AF20" s="3">
        <f t="shared" si="8"/>
        <v>1.2532437809052874</v>
      </c>
      <c r="AG20" s="3">
        <f t="shared" si="8"/>
        <v>1.468573925968272</v>
      </c>
      <c r="AH20" s="3">
        <f t="shared" si="8"/>
        <v>1.2617134151015716</v>
      </c>
      <c r="AI20" s="3">
        <f t="shared" si="8"/>
        <v>1.2549750720184365</v>
      </c>
      <c r="AJ20" s="3">
        <f t="shared" si="8"/>
        <v>1.5906849652129644</v>
      </c>
    </row>
    <row r="21" spans="1:36" s="5" customFormat="1" ht="18.75" customHeight="1" thickBot="1">
      <c r="A21" s="54"/>
      <c r="B21" s="45" t="s">
        <v>0</v>
      </c>
      <c r="C21" s="46" t="s">
        <v>14</v>
      </c>
      <c r="D21" s="46" t="s">
        <v>14</v>
      </c>
      <c r="E21" s="46" t="s">
        <v>14</v>
      </c>
      <c r="F21" s="46" t="s">
        <v>14</v>
      </c>
      <c r="G21" s="46" t="s">
        <v>14</v>
      </c>
      <c r="H21" s="46" t="s">
        <v>14</v>
      </c>
      <c r="I21" s="46" t="s">
        <v>14</v>
      </c>
      <c r="J21" s="46" t="s">
        <v>14</v>
      </c>
      <c r="K21" s="46" t="s">
        <v>14</v>
      </c>
      <c r="L21" s="46" t="s">
        <v>14</v>
      </c>
      <c r="M21" s="46" t="s">
        <v>14</v>
      </c>
      <c r="N21" s="46" t="s">
        <v>14</v>
      </c>
      <c r="O21" s="46" t="s">
        <v>14</v>
      </c>
      <c r="P21" s="46" t="s">
        <v>14</v>
      </c>
      <c r="Q21" s="46" t="s">
        <v>14</v>
      </c>
      <c r="R21" s="46" t="s">
        <v>14</v>
      </c>
      <c r="S21" s="46" t="s">
        <v>14</v>
      </c>
      <c r="T21" s="46" t="s">
        <v>14</v>
      </c>
      <c r="U21" s="46" t="s">
        <v>14</v>
      </c>
      <c r="V21" s="46" t="s">
        <v>14</v>
      </c>
      <c r="W21" s="46" t="s">
        <v>14</v>
      </c>
      <c r="X21" s="46" t="s">
        <v>14</v>
      </c>
      <c r="Y21" s="46" t="s">
        <v>14</v>
      </c>
      <c r="Z21" s="46" t="s">
        <v>14</v>
      </c>
      <c r="AA21" s="46" t="s">
        <v>14</v>
      </c>
      <c r="AB21" s="46" t="s">
        <v>14</v>
      </c>
      <c r="AC21" s="46" t="s">
        <v>14</v>
      </c>
      <c r="AD21" s="46" t="s">
        <v>14</v>
      </c>
      <c r="AE21" s="46" t="s">
        <v>14</v>
      </c>
      <c r="AF21" s="46" t="s">
        <v>14</v>
      </c>
      <c r="AG21" s="46" t="s">
        <v>14</v>
      </c>
      <c r="AH21" s="46" t="s">
        <v>14</v>
      </c>
      <c r="AI21" s="46" t="s">
        <v>14</v>
      </c>
      <c r="AJ21" s="46" t="s">
        <v>14</v>
      </c>
    </row>
    <row r="22" spans="1:36" s="5" customFormat="1" ht="18.75" customHeight="1" thickTop="1">
      <c r="A22" s="56" t="s">
        <v>25</v>
      </c>
      <c r="B22" s="30" t="s">
        <v>13</v>
      </c>
      <c r="C22" s="31">
        <v>7500</v>
      </c>
      <c r="D22" s="31">
        <v>7500</v>
      </c>
      <c r="E22" s="31">
        <v>7500</v>
      </c>
      <c r="F22" s="31">
        <v>7500</v>
      </c>
      <c r="G22" s="31">
        <v>7500</v>
      </c>
      <c r="H22" s="31">
        <v>7500</v>
      </c>
      <c r="I22" s="31">
        <v>7500</v>
      </c>
      <c r="J22" s="31">
        <v>7500</v>
      </c>
      <c r="K22" s="31">
        <v>7500</v>
      </c>
      <c r="L22" s="31">
        <v>7500</v>
      </c>
      <c r="M22" s="31">
        <v>7500</v>
      </c>
      <c r="N22" s="31">
        <v>7500</v>
      </c>
      <c r="O22" s="31">
        <v>7500</v>
      </c>
      <c r="P22" s="31">
        <v>7500</v>
      </c>
      <c r="Q22" s="31">
        <v>7500</v>
      </c>
      <c r="R22" s="31">
        <v>7500</v>
      </c>
      <c r="S22" s="31">
        <v>7500</v>
      </c>
      <c r="T22" s="31">
        <v>7500</v>
      </c>
      <c r="U22" s="31">
        <v>7500</v>
      </c>
      <c r="V22" s="31">
        <v>7500</v>
      </c>
      <c r="W22" s="31">
        <v>7500</v>
      </c>
      <c r="X22" s="31">
        <v>7500</v>
      </c>
      <c r="Y22" s="31">
        <v>7500</v>
      </c>
      <c r="Z22" s="31">
        <v>7500</v>
      </c>
      <c r="AA22" s="31">
        <v>7500</v>
      </c>
      <c r="AB22" s="31">
        <v>7500</v>
      </c>
      <c r="AC22" s="31">
        <v>7500</v>
      </c>
      <c r="AD22" s="31">
        <v>7500</v>
      </c>
      <c r="AE22" s="31">
        <v>7500</v>
      </c>
      <c r="AF22" s="31">
        <v>7500</v>
      </c>
      <c r="AG22" s="31">
        <v>7500</v>
      </c>
      <c r="AH22" s="31">
        <v>7500</v>
      </c>
      <c r="AI22" s="31">
        <v>7500</v>
      </c>
      <c r="AJ22" s="31">
        <v>2500</v>
      </c>
    </row>
    <row r="23" spans="1:36" s="5" customFormat="1" ht="18.75" customHeight="1">
      <c r="A23" s="57"/>
      <c r="B23" s="30" t="s">
        <v>2</v>
      </c>
      <c r="C23" s="31">
        <f>C22/C7/36</f>
        <v>0.40857684513303266</v>
      </c>
      <c r="D23" s="31">
        <f aca="true" t="shared" si="9" ref="D23:AJ23">D22/D7/36</f>
        <v>0.39803846643739654</v>
      </c>
      <c r="E23" s="31">
        <f t="shared" si="9"/>
        <v>0.39404829455898116</v>
      </c>
      <c r="F23" s="31">
        <f t="shared" si="9"/>
        <v>0.6504318867728172</v>
      </c>
      <c r="G23" s="31">
        <f t="shared" si="9"/>
        <v>0.6436000411904027</v>
      </c>
      <c r="H23" s="31">
        <f t="shared" si="9"/>
        <v>0.624875024995001</v>
      </c>
      <c r="I23" s="31">
        <f t="shared" si="9"/>
        <v>0.6412229403919155</v>
      </c>
      <c r="J23" s="31">
        <f t="shared" si="9"/>
        <v>0.636715566422168</v>
      </c>
      <c r="K23" s="31">
        <f t="shared" si="9"/>
        <v>0.41034731796992974</v>
      </c>
      <c r="L23" s="31">
        <f t="shared" si="9"/>
        <v>0.40195510965335396</v>
      </c>
      <c r="M23" s="31">
        <f t="shared" si="9"/>
        <v>0.6374949000407997</v>
      </c>
      <c r="N23" s="31">
        <f t="shared" si="9"/>
        <v>0.6378852827107573</v>
      </c>
      <c r="O23" s="31">
        <f t="shared" si="9"/>
        <v>0.6280775801426992</v>
      </c>
      <c r="P23" s="31">
        <f t="shared" si="9"/>
        <v>0.33820346320346323</v>
      </c>
      <c r="Q23" s="31">
        <f t="shared" si="9"/>
        <v>0.2923976608187135</v>
      </c>
      <c r="R23" s="31">
        <f t="shared" si="9"/>
        <v>0.45103557768636793</v>
      </c>
      <c r="S23" s="31">
        <f t="shared" si="9"/>
        <v>0.3394156619963072</v>
      </c>
      <c r="T23" s="31">
        <f t="shared" si="9"/>
        <v>0.449187868334052</v>
      </c>
      <c r="U23" s="31">
        <f t="shared" si="9"/>
        <v>0.3400805310697573</v>
      </c>
      <c r="V23" s="31">
        <f t="shared" si="9"/>
        <v>0.45260337461076106</v>
      </c>
      <c r="W23" s="31">
        <f t="shared" si="9"/>
        <v>0.39486985089714427</v>
      </c>
      <c r="X23" s="31">
        <f t="shared" si="9"/>
        <v>0.501645396901838</v>
      </c>
      <c r="Y23" s="31">
        <f t="shared" si="9"/>
        <v>0.5083780706035465</v>
      </c>
      <c r="Z23" s="31">
        <f t="shared" si="9"/>
        <v>0.43712407329696457</v>
      </c>
      <c r="AA23" s="31">
        <f t="shared" si="9"/>
        <v>0.40666276270414475</v>
      </c>
      <c r="AB23" s="31">
        <f t="shared" si="9"/>
        <v>0.29787436850633875</v>
      </c>
      <c r="AC23" s="31">
        <f t="shared" si="9"/>
        <v>0.4073784382740191</v>
      </c>
      <c r="AD23" s="31">
        <f t="shared" si="9"/>
        <v>0.2911716748194736</v>
      </c>
      <c r="AE23" s="31">
        <f t="shared" si="9"/>
        <v>0.2976190476190476</v>
      </c>
      <c r="AF23" s="31">
        <f t="shared" si="9"/>
        <v>0.396221630531254</v>
      </c>
      <c r="AG23" s="31">
        <f t="shared" si="9"/>
        <v>0.2977466533276166</v>
      </c>
      <c r="AH23" s="31">
        <f t="shared" si="9"/>
        <v>0.39925897534176574</v>
      </c>
      <c r="AI23" s="31">
        <f t="shared" si="9"/>
        <v>0.4001024262211126</v>
      </c>
      <c r="AJ23" s="31">
        <f t="shared" si="9"/>
        <v>0.11784226106303147</v>
      </c>
    </row>
    <row r="24" spans="1:36" s="5" customFormat="1" ht="18.75" customHeight="1" thickBot="1">
      <c r="A24" s="58"/>
      <c r="B24" s="45" t="s">
        <v>0</v>
      </c>
      <c r="C24" s="47">
        <v>43435</v>
      </c>
      <c r="D24" s="47">
        <v>43466</v>
      </c>
      <c r="E24" s="47">
        <v>43497</v>
      </c>
      <c r="F24" s="47">
        <v>43525</v>
      </c>
      <c r="G24" s="47">
        <v>43556</v>
      </c>
      <c r="H24" s="47">
        <v>43586</v>
      </c>
      <c r="I24" s="47">
        <v>43617</v>
      </c>
      <c r="J24" s="47">
        <v>43647</v>
      </c>
      <c r="K24" s="47">
        <v>43678</v>
      </c>
      <c r="L24" s="47">
        <v>43709</v>
      </c>
      <c r="M24" s="47">
        <v>43739</v>
      </c>
      <c r="N24" s="47">
        <v>43770</v>
      </c>
      <c r="O24" s="47">
        <v>43800</v>
      </c>
      <c r="P24" s="47">
        <v>43831</v>
      </c>
      <c r="Q24" s="47">
        <v>43862</v>
      </c>
      <c r="R24" s="47">
        <v>43891</v>
      </c>
      <c r="S24" s="47">
        <v>43922</v>
      </c>
      <c r="T24" s="47">
        <v>43952</v>
      </c>
      <c r="U24" s="47">
        <v>43983</v>
      </c>
      <c r="V24" s="47">
        <v>44013</v>
      </c>
      <c r="W24" s="47">
        <v>44044</v>
      </c>
      <c r="X24" s="47">
        <v>44075</v>
      </c>
      <c r="Y24" s="47">
        <v>44105</v>
      </c>
      <c r="Z24" s="47">
        <v>44136</v>
      </c>
      <c r="AA24" s="47">
        <v>44166</v>
      </c>
      <c r="AB24" s="47">
        <v>44197</v>
      </c>
      <c r="AC24" s="47">
        <v>44228</v>
      </c>
      <c r="AD24" s="47">
        <v>44256</v>
      </c>
      <c r="AE24" s="47">
        <v>44287</v>
      </c>
      <c r="AF24" s="47">
        <v>44317</v>
      </c>
      <c r="AG24" s="47">
        <v>44348</v>
      </c>
      <c r="AH24" s="47">
        <v>44378</v>
      </c>
      <c r="AI24" s="47">
        <v>44409</v>
      </c>
      <c r="AJ24" s="47">
        <v>44440</v>
      </c>
    </row>
    <row r="25" spans="1:36" s="5" customFormat="1" ht="18.75" customHeight="1" thickTop="1">
      <c r="A25" s="55" t="s">
        <v>18</v>
      </c>
      <c r="B25" s="16" t="s">
        <v>5</v>
      </c>
      <c r="C25" s="13">
        <f>C8*0.7%</f>
        <v>3.5692999999999993</v>
      </c>
      <c r="D25" s="13">
        <f>D8*0.7%</f>
        <v>3.6637999999999993</v>
      </c>
      <c r="E25" s="13">
        <f>E8*0.7%</f>
        <v>3.7009</v>
      </c>
      <c r="F25" s="13">
        <f>F8*0.7%</f>
        <v>2.2420999999999998</v>
      </c>
      <c r="G25" s="13">
        <f>G8*0.7%</f>
        <v>2.2659</v>
      </c>
      <c r="H25" s="13">
        <f aca="true" t="shared" si="10" ref="H25:AJ25">H8*0.7%</f>
        <v>2.3337999999999997</v>
      </c>
      <c r="I25" s="13">
        <f t="shared" si="10"/>
        <v>2.2742999999999998</v>
      </c>
      <c r="J25" s="13">
        <f t="shared" si="10"/>
        <v>2.2903999999999995</v>
      </c>
      <c r="K25" s="13">
        <f t="shared" si="10"/>
        <v>3.5538999999999996</v>
      </c>
      <c r="L25" s="13">
        <f t="shared" si="10"/>
        <v>3.6280999999999994</v>
      </c>
      <c r="M25" s="13">
        <f t="shared" si="10"/>
        <v>2.2876</v>
      </c>
      <c r="N25" s="13">
        <f t="shared" si="10"/>
        <v>2.2862</v>
      </c>
      <c r="O25" s="13">
        <f t="shared" si="10"/>
        <v>2.3219</v>
      </c>
      <c r="P25" s="13">
        <f t="shared" si="10"/>
        <v>4.311999999999999</v>
      </c>
      <c r="Q25" s="13">
        <f t="shared" si="10"/>
        <v>4.9875</v>
      </c>
      <c r="R25" s="13">
        <f t="shared" si="10"/>
        <v>3.2332999999999994</v>
      </c>
      <c r="S25" s="13">
        <f t="shared" si="10"/>
        <v>4.296599999999999</v>
      </c>
      <c r="T25" s="13">
        <f t="shared" si="10"/>
        <v>3.2466</v>
      </c>
      <c r="U25" s="13">
        <f t="shared" si="10"/>
        <v>4.2882</v>
      </c>
      <c r="V25" s="13">
        <f t="shared" si="10"/>
        <v>3.2220999999999997</v>
      </c>
      <c r="W25" s="13">
        <f t="shared" si="10"/>
        <v>3.6931999999999996</v>
      </c>
      <c r="X25" s="13">
        <f t="shared" si="10"/>
        <v>2.9071</v>
      </c>
      <c r="Y25" s="13">
        <f t="shared" si="10"/>
        <v>2.8686</v>
      </c>
      <c r="Z25" s="13">
        <f t="shared" si="10"/>
        <v>3.3362</v>
      </c>
      <c r="AA25" s="13">
        <f t="shared" si="10"/>
        <v>3.586099999999999</v>
      </c>
      <c r="AB25" s="13">
        <f t="shared" si="10"/>
        <v>4.8957999999999995</v>
      </c>
      <c r="AC25" s="13">
        <f t="shared" si="10"/>
        <v>3.5797999999999996</v>
      </c>
      <c r="AD25" s="13">
        <f t="shared" si="10"/>
        <v>5.0085</v>
      </c>
      <c r="AE25" s="13">
        <f t="shared" si="10"/>
        <v>4.8999999999999995</v>
      </c>
      <c r="AF25" s="13">
        <f t="shared" si="10"/>
        <v>3.680599999999999</v>
      </c>
      <c r="AG25" s="13">
        <f t="shared" si="10"/>
        <v>4.8979</v>
      </c>
      <c r="AH25" s="13">
        <f t="shared" si="10"/>
        <v>3.652599999999999</v>
      </c>
      <c r="AI25" s="13">
        <f t="shared" si="10"/>
        <v>3.6449</v>
      </c>
      <c r="AJ25" s="13">
        <f t="shared" si="10"/>
        <v>4.125099999999999</v>
      </c>
    </row>
    <row r="26" spans="1:36" s="5" customFormat="1" ht="18.75" customHeight="1">
      <c r="A26" s="53"/>
      <c r="B26" s="17" t="s">
        <v>13</v>
      </c>
      <c r="C26" s="12">
        <f>45.32*C25</f>
        <v>161.76067599999996</v>
      </c>
      <c r="D26" s="12">
        <f>45.32*D25</f>
        <v>166.04341599999998</v>
      </c>
      <c r="E26" s="12">
        <f>45.32*E25</f>
        <v>167.724788</v>
      </c>
      <c r="F26" s="12">
        <f>45.32*F25</f>
        <v>101.611972</v>
      </c>
      <c r="G26" s="12">
        <f>45.32*G25</f>
        <v>102.69058799999999</v>
      </c>
      <c r="H26" s="12">
        <f aca="true" t="shared" si="11" ref="H26:AJ26">45.32*H25</f>
        <v>105.76781599999998</v>
      </c>
      <c r="I26" s="12">
        <f t="shared" si="11"/>
        <v>103.07127599999998</v>
      </c>
      <c r="J26" s="12">
        <f t="shared" si="11"/>
        <v>103.80092799999998</v>
      </c>
      <c r="K26" s="12">
        <f t="shared" si="11"/>
        <v>161.06274799999997</v>
      </c>
      <c r="L26" s="12">
        <f t="shared" si="11"/>
        <v>164.42549199999996</v>
      </c>
      <c r="M26" s="12">
        <f t="shared" si="11"/>
        <v>103.674032</v>
      </c>
      <c r="N26" s="12">
        <f t="shared" si="11"/>
        <v>103.610584</v>
      </c>
      <c r="O26" s="12">
        <f t="shared" si="11"/>
        <v>105.22850799999999</v>
      </c>
      <c r="P26" s="12">
        <f t="shared" si="11"/>
        <v>195.41983999999997</v>
      </c>
      <c r="Q26" s="12">
        <f t="shared" si="11"/>
        <v>226.0335</v>
      </c>
      <c r="R26" s="12">
        <f t="shared" si="11"/>
        <v>146.53315599999996</v>
      </c>
      <c r="S26" s="12">
        <f t="shared" si="11"/>
        <v>194.72191199999995</v>
      </c>
      <c r="T26" s="12">
        <f t="shared" si="11"/>
        <v>147.135912</v>
      </c>
      <c r="U26" s="12">
        <f t="shared" si="11"/>
        <v>194.34122399999998</v>
      </c>
      <c r="V26" s="12">
        <f t="shared" si="11"/>
        <v>146.02557199999998</v>
      </c>
      <c r="W26" s="12">
        <f t="shared" si="11"/>
        <v>167.375824</v>
      </c>
      <c r="X26" s="12">
        <f t="shared" si="11"/>
        <v>131.74977199999998</v>
      </c>
      <c r="Y26" s="12">
        <f t="shared" si="11"/>
        <v>130.004952</v>
      </c>
      <c r="Z26" s="12">
        <f t="shared" si="11"/>
        <v>151.196584</v>
      </c>
      <c r="AA26" s="12">
        <f t="shared" si="11"/>
        <v>162.52205199999997</v>
      </c>
      <c r="AB26" s="12">
        <f t="shared" si="11"/>
        <v>221.87765599999997</v>
      </c>
      <c r="AC26" s="12">
        <f t="shared" si="11"/>
        <v>162.23653599999997</v>
      </c>
      <c r="AD26" s="12">
        <f t="shared" si="11"/>
        <v>226.98522</v>
      </c>
      <c r="AE26" s="12">
        <f t="shared" si="11"/>
        <v>222.06799999999998</v>
      </c>
      <c r="AF26" s="12">
        <f t="shared" si="11"/>
        <v>166.80479199999996</v>
      </c>
      <c r="AG26" s="12">
        <f t="shared" si="11"/>
        <v>221.972828</v>
      </c>
      <c r="AH26" s="12">
        <f t="shared" si="11"/>
        <v>165.53583199999997</v>
      </c>
      <c r="AI26" s="12">
        <f t="shared" si="11"/>
        <v>165.186868</v>
      </c>
      <c r="AJ26" s="12">
        <f t="shared" si="11"/>
        <v>186.94953199999995</v>
      </c>
    </row>
    <row r="27" spans="1:36" s="5" customFormat="1" ht="18.75" customHeight="1">
      <c r="A27" s="53"/>
      <c r="B27" s="17" t="s">
        <v>2</v>
      </c>
      <c r="C27" s="12">
        <f>C26/C7/12</f>
        <v>0.02643666666666666</v>
      </c>
      <c r="D27" s="12">
        <f>D26/D7/12</f>
        <v>0.026436666666666664</v>
      </c>
      <c r="E27" s="12">
        <f>E26/E7/12</f>
        <v>0.026436666666666664</v>
      </c>
      <c r="F27" s="12">
        <f>F26/F7/12</f>
        <v>0.026436666666666664</v>
      </c>
      <c r="G27" s="12">
        <f>G26/G7/12</f>
        <v>0.026436666666666664</v>
      </c>
      <c r="H27" s="12">
        <f aca="true" t="shared" si="12" ref="H27:AJ27">H26/H7/12</f>
        <v>0.026436666666666664</v>
      </c>
      <c r="I27" s="12">
        <f t="shared" si="12"/>
        <v>0.026436666666666664</v>
      </c>
      <c r="J27" s="12">
        <f t="shared" si="12"/>
        <v>0.026436666666666664</v>
      </c>
      <c r="K27" s="12">
        <f t="shared" si="12"/>
        <v>0.026436666666666664</v>
      </c>
      <c r="L27" s="12">
        <f t="shared" si="12"/>
        <v>0.026436666666666664</v>
      </c>
      <c r="M27" s="12">
        <f t="shared" si="12"/>
        <v>0.026436666666666664</v>
      </c>
      <c r="N27" s="12">
        <f t="shared" si="12"/>
        <v>0.026436666666666664</v>
      </c>
      <c r="O27" s="12">
        <f t="shared" si="12"/>
        <v>0.026436666666666664</v>
      </c>
      <c r="P27" s="12">
        <f t="shared" si="12"/>
        <v>0.026436666666666664</v>
      </c>
      <c r="Q27" s="12">
        <f t="shared" si="12"/>
        <v>0.026436666666666667</v>
      </c>
      <c r="R27" s="12">
        <f t="shared" si="12"/>
        <v>0.02643666666666666</v>
      </c>
      <c r="S27" s="12">
        <f t="shared" si="12"/>
        <v>0.02643666666666666</v>
      </c>
      <c r="T27" s="12">
        <f t="shared" si="12"/>
        <v>0.026436666666666664</v>
      </c>
      <c r="U27" s="12">
        <f t="shared" si="12"/>
        <v>0.026436666666666664</v>
      </c>
      <c r="V27" s="12">
        <f t="shared" si="12"/>
        <v>0.026436666666666664</v>
      </c>
      <c r="W27" s="12">
        <f t="shared" si="12"/>
        <v>0.026436666666666664</v>
      </c>
      <c r="X27" s="12">
        <f t="shared" si="12"/>
        <v>0.026436666666666664</v>
      </c>
      <c r="Y27" s="12">
        <f t="shared" si="12"/>
        <v>0.026436666666666667</v>
      </c>
      <c r="Z27" s="12">
        <f t="shared" si="12"/>
        <v>0.026436666666666664</v>
      </c>
      <c r="AA27" s="12">
        <f t="shared" si="12"/>
        <v>0.026436666666666664</v>
      </c>
      <c r="AB27" s="12">
        <f t="shared" si="12"/>
        <v>0.026436666666666664</v>
      </c>
      <c r="AC27" s="12">
        <f t="shared" si="12"/>
        <v>0.026436666666666664</v>
      </c>
      <c r="AD27" s="12">
        <f t="shared" si="12"/>
        <v>0.026436666666666667</v>
      </c>
      <c r="AE27" s="12">
        <f t="shared" si="12"/>
        <v>0.026436666666666664</v>
      </c>
      <c r="AF27" s="12">
        <f t="shared" si="12"/>
        <v>0.026436666666666664</v>
      </c>
      <c r="AG27" s="12">
        <f t="shared" si="12"/>
        <v>0.026436666666666664</v>
      </c>
      <c r="AH27" s="12">
        <f t="shared" si="12"/>
        <v>0.026436666666666664</v>
      </c>
      <c r="AI27" s="12">
        <f t="shared" si="12"/>
        <v>0.026436666666666664</v>
      </c>
      <c r="AJ27" s="12">
        <f t="shared" si="12"/>
        <v>0.02643666666666666</v>
      </c>
    </row>
    <row r="28" spans="1:36" s="5" customFormat="1" ht="18.75" customHeight="1" thickBot="1">
      <c r="A28" s="54"/>
      <c r="B28" s="45" t="s">
        <v>0</v>
      </c>
      <c r="C28" s="46" t="s">
        <v>14</v>
      </c>
      <c r="D28" s="46" t="s">
        <v>14</v>
      </c>
      <c r="E28" s="46" t="s">
        <v>14</v>
      </c>
      <c r="F28" s="46" t="s">
        <v>14</v>
      </c>
      <c r="G28" s="46" t="s">
        <v>14</v>
      </c>
      <c r="H28" s="46" t="s">
        <v>14</v>
      </c>
      <c r="I28" s="46" t="s">
        <v>14</v>
      </c>
      <c r="J28" s="46" t="s">
        <v>14</v>
      </c>
      <c r="K28" s="46" t="s">
        <v>14</v>
      </c>
      <c r="L28" s="46" t="s">
        <v>14</v>
      </c>
      <c r="M28" s="46" t="s">
        <v>14</v>
      </c>
      <c r="N28" s="46" t="s">
        <v>14</v>
      </c>
      <c r="O28" s="46" t="s">
        <v>14</v>
      </c>
      <c r="P28" s="46" t="s">
        <v>14</v>
      </c>
      <c r="Q28" s="46" t="s">
        <v>14</v>
      </c>
      <c r="R28" s="46" t="s">
        <v>14</v>
      </c>
      <c r="S28" s="46" t="s">
        <v>14</v>
      </c>
      <c r="T28" s="46" t="s">
        <v>14</v>
      </c>
      <c r="U28" s="46" t="s">
        <v>14</v>
      </c>
      <c r="V28" s="46" t="s">
        <v>14</v>
      </c>
      <c r="W28" s="46" t="s">
        <v>14</v>
      </c>
      <c r="X28" s="46" t="s">
        <v>14</v>
      </c>
      <c r="Y28" s="46" t="s">
        <v>14</v>
      </c>
      <c r="Z28" s="46" t="s">
        <v>14</v>
      </c>
      <c r="AA28" s="46" t="s">
        <v>14</v>
      </c>
      <c r="AB28" s="46" t="s">
        <v>14</v>
      </c>
      <c r="AC28" s="46" t="s">
        <v>14</v>
      </c>
      <c r="AD28" s="46" t="s">
        <v>14</v>
      </c>
      <c r="AE28" s="46" t="s">
        <v>14</v>
      </c>
      <c r="AF28" s="46" t="s">
        <v>14</v>
      </c>
      <c r="AG28" s="46" t="s">
        <v>14</v>
      </c>
      <c r="AH28" s="46" t="s">
        <v>14</v>
      </c>
      <c r="AI28" s="46" t="s">
        <v>14</v>
      </c>
      <c r="AJ28" s="46" t="s">
        <v>14</v>
      </c>
    </row>
    <row r="29" spans="1:36" s="24" customFormat="1" ht="18.75" customHeight="1" thickTop="1">
      <c r="A29" s="55" t="s">
        <v>19</v>
      </c>
      <c r="B29" s="18" t="s">
        <v>15</v>
      </c>
      <c r="C29" s="25" t="s">
        <v>48</v>
      </c>
      <c r="D29" s="25" t="s">
        <v>48</v>
      </c>
      <c r="E29" s="25" t="s">
        <v>48</v>
      </c>
      <c r="F29" s="25" t="s">
        <v>22</v>
      </c>
      <c r="G29" s="25" t="s">
        <v>22</v>
      </c>
      <c r="H29" s="25" t="s">
        <v>22</v>
      </c>
      <c r="I29" s="25" t="s">
        <v>22</v>
      </c>
      <c r="J29" s="25" t="s">
        <v>22</v>
      </c>
      <c r="K29" s="25" t="s">
        <v>48</v>
      </c>
      <c r="L29" s="25" t="s">
        <v>48</v>
      </c>
      <c r="M29" s="25" t="s">
        <v>22</v>
      </c>
      <c r="N29" s="25" t="s">
        <v>22</v>
      </c>
      <c r="O29" s="25" t="s">
        <v>22</v>
      </c>
      <c r="P29" s="25" t="s">
        <v>21</v>
      </c>
      <c r="Q29" s="25" t="s">
        <v>61</v>
      </c>
      <c r="R29" s="25" t="s">
        <v>62</v>
      </c>
      <c r="S29" s="25" t="s">
        <v>60</v>
      </c>
      <c r="T29" s="25" t="s">
        <v>62</v>
      </c>
      <c r="U29" s="25" t="s">
        <v>62</v>
      </c>
      <c r="V29" s="25" t="s">
        <v>22</v>
      </c>
      <c r="W29" s="25" t="s">
        <v>45</v>
      </c>
      <c r="X29" s="25" t="s">
        <v>22</v>
      </c>
      <c r="Y29" s="25" t="s">
        <v>63</v>
      </c>
      <c r="Z29" s="25" t="s">
        <v>62</v>
      </c>
      <c r="AA29" s="25" t="s">
        <v>48</v>
      </c>
      <c r="AB29" s="25" t="s">
        <v>61</v>
      </c>
      <c r="AC29" s="25" t="s">
        <v>48</v>
      </c>
      <c r="AD29" s="25" t="s">
        <v>61</v>
      </c>
      <c r="AE29" s="25" t="s">
        <v>61</v>
      </c>
      <c r="AF29" s="25" t="s">
        <v>48</v>
      </c>
      <c r="AG29" s="25" t="s">
        <v>61</v>
      </c>
      <c r="AH29" s="25" t="s">
        <v>48</v>
      </c>
      <c r="AI29" s="25" t="s">
        <v>48</v>
      </c>
      <c r="AJ29" s="25" t="s">
        <v>45</v>
      </c>
    </row>
    <row r="30" spans="1:36" s="5" customFormat="1" ht="18.75" customHeight="1">
      <c r="A30" s="53"/>
      <c r="B30" s="20" t="s">
        <v>4</v>
      </c>
      <c r="C30" s="4">
        <f>C29*8%</f>
        <v>2.24</v>
      </c>
      <c r="D30" s="4">
        <f>D29*8%</f>
        <v>2.24</v>
      </c>
      <c r="E30" s="4">
        <f>E29*8%</f>
        <v>2.24</v>
      </c>
      <c r="F30" s="4">
        <f>F29*8%</f>
        <v>1.44</v>
      </c>
      <c r="G30" s="4">
        <f>G29*8%</f>
        <v>1.44</v>
      </c>
      <c r="H30" s="4">
        <f aca="true" t="shared" si="13" ref="H30:AJ30">H29*8%</f>
        <v>1.44</v>
      </c>
      <c r="I30" s="4">
        <f t="shared" si="13"/>
        <v>1.44</v>
      </c>
      <c r="J30" s="4">
        <f t="shared" si="13"/>
        <v>1.44</v>
      </c>
      <c r="K30" s="4">
        <f t="shared" si="13"/>
        <v>2.24</v>
      </c>
      <c r="L30" s="4">
        <f t="shared" si="13"/>
        <v>2.24</v>
      </c>
      <c r="M30" s="4">
        <f t="shared" si="13"/>
        <v>1.44</v>
      </c>
      <c r="N30" s="4">
        <f t="shared" si="13"/>
        <v>1.44</v>
      </c>
      <c r="O30" s="4">
        <f t="shared" si="13"/>
        <v>1.44</v>
      </c>
      <c r="P30" s="4">
        <f t="shared" si="13"/>
        <v>0</v>
      </c>
      <c r="Q30" s="4">
        <f t="shared" si="13"/>
        <v>2.88</v>
      </c>
      <c r="R30" s="4">
        <f t="shared" si="13"/>
        <v>1.6</v>
      </c>
      <c r="S30" s="4">
        <f t="shared" si="13"/>
        <v>1.76</v>
      </c>
      <c r="T30" s="4">
        <f t="shared" si="13"/>
        <v>1.6</v>
      </c>
      <c r="U30" s="4">
        <f t="shared" si="13"/>
        <v>1.6</v>
      </c>
      <c r="V30" s="4">
        <f t="shared" si="13"/>
        <v>1.44</v>
      </c>
      <c r="W30" s="4">
        <f t="shared" si="13"/>
        <v>1.92</v>
      </c>
      <c r="X30" s="4">
        <f t="shared" si="13"/>
        <v>1.44</v>
      </c>
      <c r="Y30" s="4">
        <f t="shared" si="13"/>
        <v>0.16</v>
      </c>
      <c r="Z30" s="4">
        <f t="shared" si="13"/>
        <v>1.6</v>
      </c>
      <c r="AA30" s="4">
        <f t="shared" si="13"/>
        <v>2.24</v>
      </c>
      <c r="AB30" s="4">
        <f t="shared" si="13"/>
        <v>2.88</v>
      </c>
      <c r="AC30" s="4">
        <f t="shared" si="13"/>
        <v>2.24</v>
      </c>
      <c r="AD30" s="4">
        <f t="shared" si="13"/>
        <v>2.88</v>
      </c>
      <c r="AE30" s="4">
        <f t="shared" si="13"/>
        <v>2.88</v>
      </c>
      <c r="AF30" s="4">
        <f t="shared" si="13"/>
        <v>2.24</v>
      </c>
      <c r="AG30" s="4">
        <f t="shared" si="13"/>
        <v>2.88</v>
      </c>
      <c r="AH30" s="4">
        <f t="shared" si="13"/>
        <v>2.24</v>
      </c>
      <c r="AI30" s="4">
        <f t="shared" si="13"/>
        <v>2.24</v>
      </c>
      <c r="AJ30" s="4">
        <f t="shared" si="13"/>
        <v>1.92</v>
      </c>
    </row>
    <row r="31" spans="1:36" s="5" customFormat="1" ht="18.75" customHeight="1">
      <c r="A31" s="53"/>
      <c r="B31" s="21" t="s">
        <v>1</v>
      </c>
      <c r="C31" s="2">
        <f>C30*1209.48</f>
        <v>2709.2352</v>
      </c>
      <c r="D31" s="2">
        <f>D30*1209.48</f>
        <v>2709.2352</v>
      </c>
      <c r="E31" s="2">
        <f>E30*1209.48</f>
        <v>2709.2352</v>
      </c>
      <c r="F31" s="2">
        <f>F30*1209.48</f>
        <v>1741.6512</v>
      </c>
      <c r="G31" s="2">
        <f>G30*1209.48</f>
        <v>1741.6512</v>
      </c>
      <c r="H31" s="2">
        <f aca="true" t="shared" si="14" ref="H31:AJ31">H30*1209.48</f>
        <v>1741.6512</v>
      </c>
      <c r="I31" s="2">
        <f t="shared" si="14"/>
        <v>1741.6512</v>
      </c>
      <c r="J31" s="2">
        <f t="shared" si="14"/>
        <v>1741.6512</v>
      </c>
      <c r="K31" s="2">
        <f t="shared" si="14"/>
        <v>2709.2352</v>
      </c>
      <c r="L31" s="2">
        <f t="shared" si="14"/>
        <v>2709.2352</v>
      </c>
      <c r="M31" s="2">
        <f t="shared" si="14"/>
        <v>1741.6512</v>
      </c>
      <c r="N31" s="2">
        <f t="shared" si="14"/>
        <v>1741.6512</v>
      </c>
      <c r="O31" s="2">
        <f t="shared" si="14"/>
        <v>1741.6512</v>
      </c>
      <c r="P31" s="2">
        <f t="shared" si="14"/>
        <v>0</v>
      </c>
      <c r="Q31" s="2">
        <f t="shared" si="14"/>
        <v>3483.3024</v>
      </c>
      <c r="R31" s="2">
        <f t="shared" si="14"/>
        <v>1935.1680000000001</v>
      </c>
      <c r="S31" s="2">
        <f t="shared" si="14"/>
        <v>2128.6848</v>
      </c>
      <c r="T31" s="2">
        <f t="shared" si="14"/>
        <v>1935.1680000000001</v>
      </c>
      <c r="U31" s="2">
        <f t="shared" si="14"/>
        <v>1935.1680000000001</v>
      </c>
      <c r="V31" s="2">
        <f t="shared" si="14"/>
        <v>1741.6512</v>
      </c>
      <c r="W31" s="2">
        <f t="shared" si="14"/>
        <v>2322.2016</v>
      </c>
      <c r="X31" s="2">
        <f t="shared" si="14"/>
        <v>1741.6512</v>
      </c>
      <c r="Y31" s="2">
        <f t="shared" si="14"/>
        <v>193.51680000000002</v>
      </c>
      <c r="Z31" s="2">
        <f t="shared" si="14"/>
        <v>1935.1680000000001</v>
      </c>
      <c r="AA31" s="2">
        <f t="shared" si="14"/>
        <v>2709.2352</v>
      </c>
      <c r="AB31" s="2">
        <f t="shared" si="14"/>
        <v>3483.3024</v>
      </c>
      <c r="AC31" s="2">
        <f t="shared" si="14"/>
        <v>2709.2352</v>
      </c>
      <c r="AD31" s="2">
        <f t="shared" si="14"/>
        <v>3483.3024</v>
      </c>
      <c r="AE31" s="2">
        <f t="shared" si="14"/>
        <v>3483.3024</v>
      </c>
      <c r="AF31" s="2">
        <f t="shared" si="14"/>
        <v>2709.2352</v>
      </c>
      <c r="AG31" s="2">
        <f t="shared" si="14"/>
        <v>3483.3024</v>
      </c>
      <c r="AH31" s="2">
        <f t="shared" si="14"/>
        <v>2709.2352</v>
      </c>
      <c r="AI31" s="2">
        <f t="shared" si="14"/>
        <v>2709.2352</v>
      </c>
      <c r="AJ31" s="2">
        <f t="shared" si="14"/>
        <v>2322.2016</v>
      </c>
    </row>
    <row r="32" spans="1:37" s="5" customFormat="1" ht="18.75" customHeight="1">
      <c r="A32" s="53"/>
      <c r="B32" s="21" t="s">
        <v>2</v>
      </c>
      <c r="C32" s="3">
        <f>C31/C7/12</f>
        <v>0.44277230829574427</v>
      </c>
      <c r="D32" s="3">
        <f aca="true" t="shared" si="15" ref="D32:AJ32">D31/D7/12</f>
        <v>0.4313519296904853</v>
      </c>
      <c r="E32" s="3">
        <f t="shared" si="15"/>
        <v>0.42702780404766405</v>
      </c>
      <c r="F32" s="3">
        <f t="shared" si="15"/>
        <v>0.4531301904464564</v>
      </c>
      <c r="G32" s="3">
        <f t="shared" si="15"/>
        <v>0.44837071362372566</v>
      </c>
      <c r="H32" s="3">
        <f t="shared" si="15"/>
        <v>0.43532573485302944</v>
      </c>
      <c r="I32" s="3">
        <f t="shared" si="15"/>
        <v>0.44671468144044324</v>
      </c>
      <c r="J32" s="3">
        <f t="shared" si="15"/>
        <v>0.44357457212713935</v>
      </c>
      <c r="K32" s="3">
        <f t="shared" si="15"/>
        <v>0.4446909592278905</v>
      </c>
      <c r="L32" s="3">
        <f t="shared" si="15"/>
        <v>0.43559637275709057</v>
      </c>
      <c r="M32" s="3">
        <f t="shared" si="15"/>
        <v>0.4441175030599755</v>
      </c>
      <c r="N32" s="3">
        <f t="shared" si="15"/>
        <v>0.4443894672382118</v>
      </c>
      <c r="O32" s="3">
        <f t="shared" si="15"/>
        <v>0.4375568284594513</v>
      </c>
      <c r="P32" s="3">
        <f t="shared" si="15"/>
        <v>0</v>
      </c>
      <c r="Q32" s="3">
        <f t="shared" si="15"/>
        <v>0.4074037894736842</v>
      </c>
      <c r="R32" s="3">
        <f t="shared" si="15"/>
        <v>0.3491318467200693</v>
      </c>
      <c r="S32" s="3">
        <f t="shared" si="15"/>
        <v>0.2890035842293907</v>
      </c>
      <c r="T32" s="3">
        <f t="shared" si="15"/>
        <v>0.3477015955153084</v>
      </c>
      <c r="U32" s="3">
        <f t="shared" si="15"/>
        <v>0.2632451844596801</v>
      </c>
      <c r="V32" s="3">
        <f t="shared" si="15"/>
        <v>0.3153108842059526</v>
      </c>
      <c r="W32" s="3">
        <f t="shared" si="15"/>
        <v>0.36678695981804393</v>
      </c>
      <c r="X32" s="3">
        <f t="shared" si="15"/>
        <v>0.34947652299542503</v>
      </c>
      <c r="Y32" s="3">
        <f t="shared" si="15"/>
        <v>0.03935187896534895</v>
      </c>
      <c r="Z32" s="3">
        <f t="shared" si="15"/>
        <v>0.3383634074695762</v>
      </c>
      <c r="AA32" s="3">
        <f t="shared" si="15"/>
        <v>0.4406980284989264</v>
      </c>
      <c r="AB32" s="3">
        <f t="shared" si="15"/>
        <v>0.4150346010866457</v>
      </c>
      <c r="AC32" s="3">
        <f t="shared" si="15"/>
        <v>0.44147360187719986</v>
      </c>
      <c r="AD32" s="3">
        <f t="shared" si="15"/>
        <v>0.4056955974842767</v>
      </c>
      <c r="AE32" s="3">
        <f t="shared" si="15"/>
        <v>0.4146788571428572</v>
      </c>
      <c r="AF32" s="3">
        <f t="shared" si="15"/>
        <v>0.4293830353746672</v>
      </c>
      <c r="AG32" s="3">
        <f t="shared" si="15"/>
        <v>0.4148566528512219</v>
      </c>
      <c r="AH32" s="3">
        <f t="shared" si="15"/>
        <v>0.4326745879647375</v>
      </c>
      <c r="AI32" s="3">
        <f t="shared" si="15"/>
        <v>0.43358863068945647</v>
      </c>
      <c r="AJ32" s="3">
        <f t="shared" si="15"/>
        <v>0.32838418462582725</v>
      </c>
      <c r="AK32" s="3"/>
    </row>
    <row r="33" spans="1:36" s="5" customFormat="1" ht="18.75" customHeight="1" thickBot="1">
      <c r="A33" s="54"/>
      <c r="B33" s="45" t="s">
        <v>0</v>
      </c>
      <c r="C33" s="46" t="s">
        <v>14</v>
      </c>
      <c r="D33" s="46" t="s">
        <v>14</v>
      </c>
      <c r="E33" s="46" t="s">
        <v>14</v>
      </c>
      <c r="F33" s="46" t="s">
        <v>14</v>
      </c>
      <c r="G33" s="46" t="s">
        <v>14</v>
      </c>
      <c r="H33" s="46" t="s">
        <v>14</v>
      </c>
      <c r="I33" s="46" t="s">
        <v>14</v>
      </c>
      <c r="J33" s="46" t="s">
        <v>14</v>
      </c>
      <c r="K33" s="46" t="s">
        <v>14</v>
      </c>
      <c r="L33" s="46" t="s">
        <v>14</v>
      </c>
      <c r="M33" s="46" t="s">
        <v>14</v>
      </c>
      <c r="N33" s="46" t="s">
        <v>14</v>
      </c>
      <c r="O33" s="46" t="s">
        <v>14</v>
      </c>
      <c r="P33" s="46" t="s">
        <v>14</v>
      </c>
      <c r="Q33" s="46" t="s">
        <v>14</v>
      </c>
      <c r="R33" s="46" t="s">
        <v>14</v>
      </c>
      <c r="S33" s="46" t="s">
        <v>14</v>
      </c>
      <c r="T33" s="46" t="s">
        <v>14</v>
      </c>
      <c r="U33" s="46" t="s">
        <v>14</v>
      </c>
      <c r="V33" s="46" t="s">
        <v>14</v>
      </c>
      <c r="W33" s="46" t="s">
        <v>14</v>
      </c>
      <c r="X33" s="46" t="s">
        <v>14</v>
      </c>
      <c r="Y33" s="46" t="s">
        <v>14</v>
      </c>
      <c r="Z33" s="46" t="s">
        <v>14</v>
      </c>
      <c r="AA33" s="46" t="s">
        <v>14</v>
      </c>
      <c r="AB33" s="46" t="s">
        <v>14</v>
      </c>
      <c r="AC33" s="46" t="s">
        <v>14</v>
      </c>
      <c r="AD33" s="46" t="s">
        <v>14</v>
      </c>
      <c r="AE33" s="46" t="s">
        <v>14</v>
      </c>
      <c r="AF33" s="46" t="s">
        <v>14</v>
      </c>
      <c r="AG33" s="46" t="s">
        <v>14</v>
      </c>
      <c r="AH33" s="46" t="s">
        <v>14</v>
      </c>
      <c r="AI33" s="46" t="s">
        <v>14</v>
      </c>
      <c r="AJ33" s="46" t="s">
        <v>14</v>
      </c>
    </row>
    <row r="34" spans="1:36" s="10" customFormat="1" ht="18.75" customHeight="1" thickTop="1">
      <c r="A34" s="59" t="s">
        <v>12</v>
      </c>
      <c r="B34" s="60"/>
      <c r="C34" s="14">
        <f>C10+C14+C19+C22+C26+C31</f>
        <v>31995.48401</v>
      </c>
      <c r="D34" s="14">
        <f>D10+D14+D19+D22+D26+D31</f>
        <v>32641.44254</v>
      </c>
      <c r="E34" s="14">
        <f>E10+E14+E19+E22+E26+E31</f>
        <v>32875.33621</v>
      </c>
      <c r="F34" s="14">
        <f>F10+F14+F19+F22+F26+F31</f>
        <v>22254.54929</v>
      </c>
      <c r="G34" s="14">
        <f>G10+G14+G19+G22+G26+G31</f>
        <v>22257.81567</v>
      </c>
      <c r="H34" s="14">
        <f aca="true" t="shared" si="16" ref="H34:AJ34">H10+H14+H19+H22+H26+H31</f>
        <v>23309.65234</v>
      </c>
      <c r="I34" s="14">
        <f t="shared" si="16"/>
        <v>23127.88179</v>
      </c>
      <c r="J34" s="14">
        <f t="shared" si="16"/>
        <v>23191.52072</v>
      </c>
      <c r="K34" s="14">
        <f t="shared" si="16"/>
        <v>31842.022869999997</v>
      </c>
      <c r="L34" s="14">
        <f t="shared" si="16"/>
        <v>32313.371329999998</v>
      </c>
      <c r="M34" s="14">
        <f t="shared" si="16"/>
        <v>23075.400039999997</v>
      </c>
      <c r="N34" s="14">
        <f t="shared" si="16"/>
        <v>23174.91926</v>
      </c>
      <c r="O34" s="14">
        <f t="shared" si="16"/>
        <v>23409.243985999998</v>
      </c>
      <c r="P34" s="14">
        <f t="shared" si="16"/>
        <v>39937.1068</v>
      </c>
      <c r="Q34" s="14">
        <f t="shared" si="16"/>
        <v>43464.15135</v>
      </c>
      <c r="R34" s="14">
        <f t="shared" si="16"/>
        <v>29401.86545</v>
      </c>
      <c r="S34" s="14">
        <f t="shared" si="16"/>
        <v>37492.090260000004</v>
      </c>
      <c r="T34" s="14">
        <f t="shared" si="16"/>
        <v>29488.26738</v>
      </c>
      <c r="U34" s="14">
        <f t="shared" si="16"/>
        <v>36841.59726</v>
      </c>
      <c r="V34" s="14">
        <f t="shared" si="16"/>
        <v>31021.202169999997</v>
      </c>
      <c r="W34" s="14">
        <f t="shared" si="16"/>
        <v>33002.717959999994</v>
      </c>
      <c r="X34" s="14">
        <f t="shared" si="16"/>
        <v>27324.26155</v>
      </c>
      <c r="Y34" s="14">
        <f t="shared" si="16"/>
        <v>27493.5351</v>
      </c>
      <c r="Z34" s="14">
        <f t="shared" si="16"/>
        <v>29424.00026</v>
      </c>
      <c r="AA34" s="14">
        <f t="shared" si="16"/>
        <v>32001.350809999996</v>
      </c>
      <c r="AB34" s="14">
        <f t="shared" si="16"/>
        <v>42956.392444</v>
      </c>
      <c r="AC34" s="14">
        <f t="shared" si="16"/>
        <v>32081.501659999998</v>
      </c>
      <c r="AD34" s="14">
        <f t="shared" si="16"/>
        <v>43404.001626</v>
      </c>
      <c r="AE34" s="14">
        <f t="shared" si="16"/>
        <v>42650.356432</v>
      </c>
      <c r="AF34" s="14">
        <f t="shared" si="16"/>
        <v>32665.11494</v>
      </c>
      <c r="AG34" s="14">
        <f t="shared" si="16"/>
        <v>42674.105782000006</v>
      </c>
      <c r="AH34" s="14">
        <f t="shared" si="16"/>
        <v>32547.3163</v>
      </c>
      <c r="AI34" s="14">
        <f t="shared" si="16"/>
        <v>32458.12181</v>
      </c>
      <c r="AJ34" s="14">
        <f t="shared" si="16"/>
        <v>32376.290029999996</v>
      </c>
    </row>
    <row r="35" spans="8:9" s="10" customFormat="1" ht="13.5" customHeight="1">
      <c r="H35" s="34"/>
      <c r="I35" s="37"/>
    </row>
    <row r="36" spans="3:37" s="10" customFormat="1" ht="13.5" customHeight="1">
      <c r="C36" s="15">
        <f>C32+C27+C23+C15+C11+C20</f>
        <v>4.411891875858012</v>
      </c>
      <c r="D36" s="15">
        <f aca="true" t="shared" si="17" ref="D36:AJ36">D32+D27+D23+D15+D11+D20</f>
        <v>4.400942959495605</v>
      </c>
      <c r="E36" s="15">
        <f t="shared" si="17"/>
        <v>4.393691477523484</v>
      </c>
      <c r="F36" s="15">
        <f t="shared" si="17"/>
        <v>4.489163620043709</v>
      </c>
      <c r="G36" s="15">
        <f t="shared" si="17"/>
        <v>4.4428523504273505</v>
      </c>
      <c r="H36" s="15">
        <f t="shared" si="17"/>
        <v>4.576497785442912</v>
      </c>
      <c r="I36" s="15">
        <f t="shared" si="17"/>
        <v>4.649605465784345</v>
      </c>
      <c r="J36" s="15">
        <f t="shared" si="17"/>
        <v>4.633129767726162</v>
      </c>
      <c r="K36" s="15">
        <f t="shared" si="17"/>
        <v>4.405820837436807</v>
      </c>
      <c r="L36" s="15">
        <f t="shared" si="17"/>
        <v>4.3914996671811695</v>
      </c>
      <c r="M36" s="15">
        <f t="shared" si="17"/>
        <v>4.609190136678906</v>
      </c>
      <c r="N36" s="15">
        <f t="shared" si="17"/>
        <v>4.637405404164116</v>
      </c>
      <c r="O36" s="15">
        <f t="shared" si="17"/>
        <v>4.624973365993368</v>
      </c>
      <c r="P36" s="15">
        <f t="shared" si="17"/>
        <v>4.7263402056277055</v>
      </c>
      <c r="Q36" s="15">
        <f t="shared" si="17"/>
        <v>4.498731152046784</v>
      </c>
      <c r="R36" s="15">
        <f t="shared" si="17"/>
        <v>4.402443791946309</v>
      </c>
      <c r="S36" s="15">
        <f t="shared" si="17"/>
        <v>4.411329730096665</v>
      </c>
      <c r="T36" s="15">
        <f t="shared" si="17"/>
        <v>4.3999330494466005</v>
      </c>
      <c r="U36" s="15">
        <f t="shared" si="17"/>
        <v>4.331482922516051</v>
      </c>
      <c r="V36" s="15">
        <f t="shared" si="17"/>
        <v>4.710913565428343</v>
      </c>
      <c r="W36" s="15">
        <f t="shared" si="17"/>
        <v>4.422971626231994</v>
      </c>
      <c r="X36" s="15">
        <f t="shared" si="17"/>
        <v>4.479545218316077</v>
      </c>
      <c r="Y36" s="15">
        <f t="shared" si="17"/>
        <v>4.57408799007646</v>
      </c>
      <c r="Z36" s="15">
        <f t="shared" si="17"/>
        <v>4.270527391942929</v>
      </c>
      <c r="AA36" s="15">
        <f t="shared" si="17"/>
        <v>4.392177566855358</v>
      </c>
      <c r="AB36" s="15">
        <f t="shared" si="17"/>
        <v>4.522494572014107</v>
      </c>
      <c r="AC36" s="15">
        <f t="shared" si="17"/>
        <v>4.412967940946422</v>
      </c>
      <c r="AD36" s="15">
        <f t="shared" si="17"/>
        <v>4.472862989284883</v>
      </c>
      <c r="AE36" s="15">
        <f t="shared" si="17"/>
        <v>4.482185289523809</v>
      </c>
      <c r="AF36" s="15">
        <f t="shared" si="17"/>
        <v>4.3846067801445425</v>
      </c>
      <c r="AG36" s="15">
        <f t="shared" si="17"/>
        <v>4.486935565480444</v>
      </c>
      <c r="AH36" s="15">
        <f t="shared" si="17"/>
        <v>4.399405311741408</v>
      </c>
      <c r="AI36" s="15">
        <f t="shared" si="17"/>
        <v>4.394424462262339</v>
      </c>
      <c r="AJ36" s="15">
        <f t="shared" si="17"/>
        <v>4.342669744235157</v>
      </c>
      <c r="AK36" s="15"/>
    </row>
    <row r="37" spans="3:9" s="27" customFormat="1" ht="12.75">
      <c r="C37" s="35"/>
      <c r="D37" s="35"/>
      <c r="E37" s="35"/>
      <c r="F37" s="35"/>
      <c r="G37" s="35"/>
      <c r="I37" s="35"/>
    </row>
    <row r="38" s="5" customFormat="1" ht="12.75">
      <c r="I38" s="35"/>
    </row>
    <row r="39" s="5" customFormat="1" ht="12.75">
      <c r="I39" s="35"/>
    </row>
    <row r="40" s="5" customFormat="1" ht="12.75">
      <c r="I40" s="35"/>
    </row>
    <row r="41" s="5" customFormat="1" ht="12.75">
      <c r="I41" s="35"/>
    </row>
    <row r="42" s="5" customFormat="1" ht="12.75">
      <c r="I42" s="35"/>
    </row>
    <row r="43" s="5" customFormat="1" ht="12.75">
      <c r="I43" s="35"/>
    </row>
    <row r="44" s="5" customFormat="1" ht="12.75">
      <c r="I44" s="35"/>
    </row>
    <row r="45" s="5" customFormat="1" ht="12.75">
      <c r="I45" s="35"/>
    </row>
    <row r="46" s="5" customFormat="1" ht="12.75">
      <c r="I46" s="35"/>
    </row>
    <row r="47" s="5" customFormat="1" ht="12.75">
      <c r="I47" s="35"/>
    </row>
    <row r="48" s="5" customFormat="1" ht="12.75">
      <c r="I48" s="35"/>
    </row>
    <row r="49" s="5" customFormat="1" ht="12.75">
      <c r="I49" s="35"/>
    </row>
    <row r="50" s="5" customFormat="1" ht="12.75">
      <c r="I50" s="35"/>
    </row>
    <row r="51" s="5" customFormat="1" ht="12.75">
      <c r="I51" s="35"/>
    </row>
    <row r="52" s="5" customFormat="1" ht="12.75">
      <c r="I52" s="35"/>
    </row>
    <row r="53" s="5" customFormat="1" ht="12.75">
      <c r="I53" s="35"/>
    </row>
    <row r="54" s="5" customFormat="1" ht="12.75">
      <c r="I54" s="35"/>
    </row>
    <row r="55" s="5" customFormat="1" ht="12.75">
      <c r="I55" s="35"/>
    </row>
    <row r="56" s="5" customFormat="1" ht="12.75">
      <c r="I56" s="35"/>
    </row>
    <row r="57" s="5" customFormat="1" ht="12.75">
      <c r="I57" s="35"/>
    </row>
    <row r="58" s="5" customFormat="1" ht="12.75">
      <c r="I58" s="35"/>
    </row>
    <row r="59" s="5" customFormat="1" ht="12.75">
      <c r="I59" s="35"/>
    </row>
    <row r="60" s="5" customFormat="1" ht="12.75">
      <c r="I60" s="35"/>
    </row>
    <row r="61" s="5" customFormat="1" ht="12.75">
      <c r="I61" s="35"/>
    </row>
    <row r="62" s="5" customFormat="1" ht="12.75">
      <c r="I62" s="35"/>
    </row>
    <row r="63" s="5" customFormat="1" ht="12.75">
      <c r="I63" s="35"/>
    </row>
    <row r="64" s="5" customFormat="1" ht="12.75">
      <c r="I64" s="35"/>
    </row>
    <row r="65" s="5" customFormat="1" ht="12.75">
      <c r="I65" s="35"/>
    </row>
    <row r="66" s="5" customFormat="1" ht="12.75">
      <c r="I66" s="35"/>
    </row>
    <row r="67" s="5" customFormat="1" ht="12.75">
      <c r="I67" s="35"/>
    </row>
    <row r="68" s="5" customFormat="1" ht="12.75">
      <c r="I68" s="35"/>
    </row>
    <row r="69" s="5" customFormat="1" ht="12.75">
      <c r="I69" s="35"/>
    </row>
    <row r="70" s="5" customFormat="1" ht="12.75">
      <c r="I70" s="35"/>
    </row>
    <row r="71" s="5" customFormat="1" ht="12.75">
      <c r="I71" s="35"/>
    </row>
    <row r="72" s="5" customFormat="1" ht="12.75">
      <c r="I72" s="35"/>
    </row>
    <row r="73" s="5" customFormat="1" ht="12.75">
      <c r="I73" s="35"/>
    </row>
    <row r="74" s="5" customFormat="1" ht="12.75">
      <c r="I74" s="35"/>
    </row>
    <row r="75" s="5" customFormat="1" ht="12.75">
      <c r="I75" s="35"/>
    </row>
    <row r="76" s="5" customFormat="1" ht="12.75">
      <c r="I76" s="35"/>
    </row>
    <row r="77" s="5" customFormat="1" ht="12.75">
      <c r="I77" s="35"/>
    </row>
    <row r="78" s="5" customFormat="1" ht="12.75">
      <c r="I78" s="35"/>
    </row>
    <row r="79" s="5" customFormat="1" ht="12.75">
      <c r="I79" s="35"/>
    </row>
    <row r="80" s="5" customFormat="1" ht="12.75">
      <c r="I80" s="35"/>
    </row>
    <row r="81" s="5" customFormat="1" ht="12.75">
      <c r="I81" s="35"/>
    </row>
    <row r="82" s="5" customFormat="1" ht="12.75">
      <c r="I82" s="35"/>
    </row>
    <row r="83" s="5" customFormat="1" ht="12.75">
      <c r="I83" s="35"/>
    </row>
    <row r="84" s="5" customFormat="1" ht="12.75">
      <c r="I84" s="35"/>
    </row>
    <row r="85" s="5" customFormat="1" ht="12.75">
      <c r="I85" s="35"/>
    </row>
    <row r="86" s="5" customFormat="1" ht="12.75">
      <c r="I86" s="35"/>
    </row>
    <row r="87" s="5" customFormat="1" ht="12.75">
      <c r="I87" s="35"/>
    </row>
    <row r="88" s="5" customFormat="1" ht="12.75">
      <c r="I88" s="35"/>
    </row>
    <row r="89" s="5" customFormat="1" ht="12.75">
      <c r="I89" s="35"/>
    </row>
    <row r="90" s="5" customFormat="1" ht="12.75">
      <c r="I90" s="35"/>
    </row>
    <row r="91" s="5" customFormat="1" ht="12.75">
      <c r="I91" s="35"/>
    </row>
    <row r="92" s="5" customFormat="1" ht="12.75">
      <c r="I92" s="35"/>
    </row>
    <row r="93" s="5" customFormat="1" ht="12.75">
      <c r="I93" s="35"/>
    </row>
    <row r="94" s="5" customFormat="1" ht="12.75">
      <c r="I94" s="35"/>
    </row>
    <row r="95" s="5" customFormat="1" ht="12.75">
      <c r="I95" s="35"/>
    </row>
    <row r="96" s="5" customFormat="1" ht="12.75">
      <c r="I96" s="35"/>
    </row>
    <row r="97" s="5" customFormat="1" ht="12.75">
      <c r="I97" s="35"/>
    </row>
    <row r="98" s="5" customFormat="1" ht="12.75">
      <c r="I98" s="35"/>
    </row>
    <row r="99" s="5" customFormat="1" ht="12.75">
      <c r="I99" s="35"/>
    </row>
    <row r="100" s="5" customFormat="1" ht="12.75">
      <c r="I100" s="35"/>
    </row>
    <row r="101" s="5" customFormat="1" ht="12.75">
      <c r="I101" s="35"/>
    </row>
    <row r="102" s="5" customFormat="1" ht="12.75">
      <c r="I102" s="35"/>
    </row>
    <row r="103" s="5" customFormat="1" ht="12.75">
      <c r="I103" s="35"/>
    </row>
    <row r="104" s="5" customFormat="1" ht="12.75">
      <c r="I104" s="35"/>
    </row>
    <row r="105" s="5" customFormat="1" ht="12.75">
      <c r="I105" s="35"/>
    </row>
    <row r="106" s="5" customFormat="1" ht="12.75">
      <c r="I106" s="35"/>
    </row>
    <row r="107" s="5" customFormat="1" ht="12.75">
      <c r="I107" s="35"/>
    </row>
    <row r="108" s="5" customFormat="1" ht="12.75">
      <c r="I108" s="35"/>
    </row>
    <row r="109" s="5" customFormat="1" ht="12.75">
      <c r="I109" s="35"/>
    </row>
    <row r="110" s="5" customFormat="1" ht="12.75">
      <c r="I110" s="35"/>
    </row>
    <row r="111" s="5" customFormat="1" ht="12.75">
      <c r="I111" s="35"/>
    </row>
  </sheetData>
  <sheetProtection/>
  <mergeCells count="47">
    <mergeCell ref="AF4:AF5"/>
    <mergeCell ref="AG4:AG5"/>
    <mergeCell ref="AH4:AH5"/>
    <mergeCell ref="AI4:AI5"/>
    <mergeCell ref="AJ4:AJ5"/>
    <mergeCell ref="Z4:Z5"/>
    <mergeCell ref="AA4:AA5"/>
    <mergeCell ref="AB4:AB5"/>
    <mergeCell ref="AC4:AC5"/>
    <mergeCell ref="AD4:AD5"/>
    <mergeCell ref="R4:R5"/>
    <mergeCell ref="S4:S5"/>
    <mergeCell ref="AE4:AE5"/>
    <mergeCell ref="T4:T5"/>
    <mergeCell ref="U4:U5"/>
    <mergeCell ref="V4:V5"/>
    <mergeCell ref="W4:W5"/>
    <mergeCell ref="X4:X5"/>
    <mergeCell ref="Y4:Y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I4:I5"/>
    <mergeCell ref="A9:A12"/>
    <mergeCell ref="C4:C5"/>
    <mergeCell ref="D4:D5"/>
    <mergeCell ref="E4:E5"/>
    <mergeCell ref="F4:F5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2018-02-28T13:06:57Z</dcterms:modified>
  <cp:category/>
  <cp:version/>
  <cp:contentType/>
  <cp:contentStatus/>
</cp:coreProperties>
</file>